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760" firstSheet="2" activeTab="13"/>
  </bookViews>
  <sheets>
    <sheet name="points ind" sheetId="1" state="hidden" r:id="rId1"/>
    <sheet name="points clubs" sheetId="5" state="hidden" r:id="rId2"/>
    <sheet name="U12 F" sheetId="4" r:id="rId3"/>
    <sheet name="U14 F" sheetId="6" r:id="rId4"/>
    <sheet name="U16 F" sheetId="7" r:id="rId5"/>
    <sheet name="U18 F (3)" sheetId="21" r:id="rId6"/>
    <sheet name="U20+Sén F" sheetId="9" r:id="rId7"/>
    <sheet name="U12 G" sheetId="15" r:id="rId8"/>
    <sheet name="U14 G" sheetId="16" r:id="rId9"/>
    <sheet name="U16 G" sheetId="17" r:id="rId10"/>
    <sheet name="U18 G" sheetId="18" r:id="rId11"/>
    <sheet name="U20 G" sheetId="19" r:id="rId12"/>
    <sheet name="Sén G" sheetId="20" r:id="rId13"/>
    <sheet name="clt clubs" sheetId="2" r:id="rId14"/>
    <sheet name="Feuil3" sheetId="3" r:id="rId15"/>
  </sheets>
  <definedNames>
    <definedName name="_xlnm._FilterDatabase" localSheetId="12" hidden="1">'Sén G'!$B$5:$B$90</definedName>
  </definedNames>
  <calcPr calcId="145621"/>
</workbook>
</file>

<file path=xl/calcChain.xml><?xml version="1.0" encoding="utf-8"?>
<calcChain xmlns="http://schemas.openxmlformats.org/spreadsheetml/2006/main">
  <c r="BC97" i="20" l="1"/>
  <c r="BB97" i="20"/>
  <c r="BA97" i="20"/>
  <c r="AZ97" i="20"/>
  <c r="AY97" i="20"/>
  <c r="AW97" i="20"/>
  <c r="AV97" i="20"/>
  <c r="AU97" i="20"/>
  <c r="AT97" i="20"/>
  <c r="AR97" i="20"/>
  <c r="AQ97" i="20"/>
  <c r="AP97" i="20"/>
  <c r="AO97" i="20"/>
  <c r="AN97" i="20"/>
  <c r="AI76" i="20"/>
  <c r="AH76" i="20"/>
  <c r="AF76" i="20"/>
  <c r="AE76" i="20"/>
  <c r="AC76" i="20"/>
  <c r="AB76" i="20"/>
  <c r="Z76" i="20"/>
  <c r="Y76" i="20"/>
  <c r="W76" i="20"/>
  <c r="V76" i="20"/>
  <c r="T76" i="20"/>
  <c r="S76" i="20"/>
  <c r="Q76" i="20"/>
  <c r="P76" i="20"/>
  <c r="N76" i="20"/>
  <c r="M76" i="20"/>
  <c r="K76" i="20"/>
  <c r="J76" i="20"/>
  <c r="H76" i="20"/>
  <c r="G76" i="20"/>
  <c r="AJ76" i="20" s="1"/>
  <c r="BC96" i="20"/>
  <c r="BB96" i="20"/>
  <c r="BA96" i="20"/>
  <c r="AZ96" i="20"/>
  <c r="AX96" i="20"/>
  <c r="AW96" i="20"/>
  <c r="AV96" i="20"/>
  <c r="AU96" i="20"/>
  <c r="AT96" i="20"/>
  <c r="AQ96" i="20"/>
  <c r="AP96" i="20"/>
  <c r="AO96" i="20"/>
  <c r="AN96" i="20"/>
  <c r="AI75" i="20"/>
  <c r="AS96" i="20" s="1"/>
  <c r="AH75" i="20"/>
  <c r="AF75" i="20"/>
  <c r="AE75" i="20"/>
  <c r="AC75" i="20"/>
  <c r="AB75" i="20"/>
  <c r="Z75" i="20"/>
  <c r="Y75" i="20"/>
  <c r="W75" i="20"/>
  <c r="V75" i="20"/>
  <c r="T75" i="20"/>
  <c r="S75" i="20"/>
  <c r="Q75" i="20"/>
  <c r="P75" i="20"/>
  <c r="AL75" i="20" s="1"/>
  <c r="N75" i="20"/>
  <c r="M75" i="20"/>
  <c r="K75" i="20"/>
  <c r="AY96" i="20" s="1"/>
  <c r="J75" i="20"/>
  <c r="H75" i="20"/>
  <c r="G75" i="20"/>
  <c r="BC95" i="20"/>
  <c r="BB95" i="20"/>
  <c r="BA95" i="20"/>
  <c r="AZ95" i="20"/>
  <c r="AX95" i="20"/>
  <c r="AW95" i="20"/>
  <c r="AV95" i="20"/>
  <c r="AU95" i="20"/>
  <c r="AT95" i="20"/>
  <c r="AS95" i="20"/>
  <c r="AR95" i="20"/>
  <c r="AQ95" i="20"/>
  <c r="AP95" i="20"/>
  <c r="AO95" i="20"/>
  <c r="AI73" i="20"/>
  <c r="AY95" i="20" s="1"/>
  <c r="AH73" i="20"/>
  <c r="AF73" i="20"/>
  <c r="AE73" i="20"/>
  <c r="AC73" i="20"/>
  <c r="AB73" i="20"/>
  <c r="Z73" i="20"/>
  <c r="Y73" i="20"/>
  <c r="W73" i="20"/>
  <c r="V73" i="20"/>
  <c r="T73" i="20"/>
  <c r="S73" i="20"/>
  <c r="Q73" i="20"/>
  <c r="P73" i="20"/>
  <c r="N73" i="20"/>
  <c r="M73" i="20"/>
  <c r="K73" i="20"/>
  <c r="J73" i="20"/>
  <c r="H73" i="20"/>
  <c r="G73" i="20"/>
  <c r="BC94" i="20"/>
  <c r="BB94" i="20"/>
  <c r="BA94" i="20"/>
  <c r="AZ94" i="20"/>
  <c r="AX94" i="20"/>
  <c r="AW94" i="20"/>
  <c r="AV94" i="20"/>
  <c r="AU94" i="20"/>
  <c r="AT94" i="20"/>
  <c r="AR94" i="20"/>
  <c r="AQ94" i="20"/>
  <c r="AP94" i="20"/>
  <c r="AO94" i="20"/>
  <c r="AI67" i="20"/>
  <c r="AN94" i="20" s="1"/>
  <c r="AH67" i="20"/>
  <c r="AF67" i="20"/>
  <c r="AE67" i="20"/>
  <c r="AC67" i="20"/>
  <c r="AB67" i="20"/>
  <c r="Z67" i="20"/>
  <c r="Y67" i="20"/>
  <c r="W67" i="20"/>
  <c r="V67" i="20"/>
  <c r="T67" i="20"/>
  <c r="S67" i="20"/>
  <c r="Q67" i="20"/>
  <c r="P67" i="20"/>
  <c r="N67" i="20"/>
  <c r="M67" i="20"/>
  <c r="K67" i="20"/>
  <c r="J67" i="20"/>
  <c r="H67" i="20"/>
  <c r="AS94" i="20" s="1"/>
  <c r="G67" i="20"/>
  <c r="BC93" i="20"/>
  <c r="BB93" i="20"/>
  <c r="BA93" i="20"/>
  <c r="AZ93" i="20"/>
  <c r="AY93" i="20"/>
  <c r="AX93" i="20"/>
  <c r="AW93" i="20"/>
  <c r="AV93" i="20"/>
  <c r="AU93" i="20"/>
  <c r="AT93" i="20"/>
  <c r="AR93" i="20"/>
  <c r="AP93" i="20"/>
  <c r="AO93" i="20"/>
  <c r="AN93" i="20"/>
  <c r="AI60" i="20"/>
  <c r="AH60" i="20"/>
  <c r="AF60" i="20"/>
  <c r="AE60" i="20"/>
  <c r="AC60" i="20"/>
  <c r="AB60" i="20"/>
  <c r="Z60" i="20"/>
  <c r="Y60" i="20"/>
  <c r="W60" i="20"/>
  <c r="V60" i="20"/>
  <c r="T60" i="20"/>
  <c r="S60" i="20"/>
  <c r="Q60" i="20"/>
  <c r="P60" i="20"/>
  <c r="N60" i="20"/>
  <c r="M60" i="20"/>
  <c r="K60" i="20"/>
  <c r="AQ93" i="20" s="1"/>
  <c r="J60" i="20"/>
  <c r="H60" i="20"/>
  <c r="G60" i="20"/>
  <c r="AJ60" i="20" s="1"/>
  <c r="BC92" i="20"/>
  <c r="BB92" i="20"/>
  <c r="BA92" i="20"/>
  <c r="AZ92" i="20"/>
  <c r="AY92" i="20"/>
  <c r="AX92" i="20"/>
  <c r="AW92" i="20"/>
  <c r="AV92" i="20"/>
  <c r="AT92" i="20"/>
  <c r="AR92" i="20"/>
  <c r="AP92" i="20"/>
  <c r="AO92" i="20"/>
  <c r="AN92" i="20"/>
  <c r="AI55" i="20"/>
  <c r="AQ92" i="20" s="1"/>
  <c r="AH55" i="20"/>
  <c r="AF55" i="20"/>
  <c r="AE55" i="20"/>
  <c r="AC55" i="20"/>
  <c r="AB55" i="20"/>
  <c r="Z55" i="20"/>
  <c r="Y55" i="20"/>
  <c r="W55" i="20"/>
  <c r="V55" i="20"/>
  <c r="T55" i="20"/>
  <c r="S55" i="20"/>
  <c r="Q55" i="20"/>
  <c r="P55" i="20"/>
  <c r="N55" i="20"/>
  <c r="M55" i="20"/>
  <c r="K55" i="20"/>
  <c r="J55" i="20"/>
  <c r="H55" i="20"/>
  <c r="AS92" i="20" s="1"/>
  <c r="G55" i="20"/>
  <c r="BC52" i="18"/>
  <c r="BB52" i="18"/>
  <c r="BA52" i="18"/>
  <c r="AZ52" i="18"/>
  <c r="AX52" i="18"/>
  <c r="AW52" i="18"/>
  <c r="AV52" i="18"/>
  <c r="AU52" i="18"/>
  <c r="AT52" i="18"/>
  <c r="AQ52" i="18"/>
  <c r="AP52" i="18"/>
  <c r="AO52" i="18"/>
  <c r="AN52" i="18"/>
  <c r="AI29" i="18"/>
  <c r="AR52" i="18" s="1"/>
  <c r="AH29" i="18"/>
  <c r="AF29" i="18"/>
  <c r="AE29" i="18"/>
  <c r="AC29" i="18"/>
  <c r="AB29" i="18"/>
  <c r="Z29" i="18"/>
  <c r="Y29" i="18"/>
  <c r="W29" i="18"/>
  <c r="V29" i="18"/>
  <c r="T29" i="18"/>
  <c r="S29" i="18"/>
  <c r="Q29" i="18"/>
  <c r="P29" i="18"/>
  <c r="N29" i="18"/>
  <c r="M29" i="18"/>
  <c r="K29" i="18"/>
  <c r="J29" i="18"/>
  <c r="H29" i="18"/>
  <c r="AS52" i="18" s="1"/>
  <c r="G29" i="18"/>
  <c r="BB55" i="17"/>
  <c r="BA55" i="17"/>
  <c r="AZ55" i="17"/>
  <c r="AY55" i="17"/>
  <c r="AX55" i="17"/>
  <c r="AW55" i="17"/>
  <c r="AV55" i="17"/>
  <c r="AU55" i="17"/>
  <c r="AT55" i="17"/>
  <c r="AS55" i="17"/>
  <c r="AR55" i="17"/>
  <c r="AQ55" i="17"/>
  <c r="AP55" i="17"/>
  <c r="AN55" i="17"/>
  <c r="AI54" i="17"/>
  <c r="AH54" i="17"/>
  <c r="AF54" i="17"/>
  <c r="AE54" i="17"/>
  <c r="AC54" i="17"/>
  <c r="AB54" i="17"/>
  <c r="Z54" i="17"/>
  <c r="Y54" i="17"/>
  <c r="W54" i="17"/>
  <c r="V54" i="17"/>
  <c r="T54" i="17"/>
  <c r="S54" i="17"/>
  <c r="Q54" i="17"/>
  <c r="P54" i="17"/>
  <c r="N54" i="17"/>
  <c r="M54" i="17"/>
  <c r="K54" i="17"/>
  <c r="J54" i="17"/>
  <c r="H54" i="17"/>
  <c r="G54" i="17"/>
  <c r="AL60" i="20" l="1"/>
  <c r="AL67" i="20"/>
  <c r="AL76" i="20"/>
  <c r="AS97" i="20"/>
  <c r="AL73" i="20"/>
  <c r="AJ75" i="20"/>
  <c r="AJ73" i="20"/>
  <c r="AJ67" i="20"/>
  <c r="AJ55" i="20"/>
  <c r="AL55" i="20"/>
  <c r="AL29" i="18"/>
  <c r="AJ29" i="18"/>
  <c r="AL54" i="17"/>
  <c r="AO55" i="17"/>
  <c r="AJ54" i="17"/>
  <c r="G15" i="7" l="1"/>
  <c r="H15" i="7"/>
  <c r="J15" i="7"/>
  <c r="K15" i="7"/>
  <c r="M15" i="7"/>
  <c r="N15" i="7"/>
  <c r="P15" i="7"/>
  <c r="Q15" i="7"/>
  <c r="S15" i="7"/>
  <c r="T15" i="7"/>
  <c r="V15" i="7"/>
  <c r="W15" i="7"/>
  <c r="Y15" i="7"/>
  <c r="Z15" i="7"/>
  <c r="AB15" i="7"/>
  <c r="AC15" i="7"/>
  <c r="AE15" i="7"/>
  <c r="AF15" i="7"/>
  <c r="AH15" i="7"/>
  <c r="AI15" i="7"/>
  <c r="G18" i="7"/>
  <c r="H18" i="7"/>
  <c r="J18" i="7"/>
  <c r="K18" i="7"/>
  <c r="M18" i="7"/>
  <c r="N18" i="7"/>
  <c r="P18" i="7"/>
  <c r="Q18" i="7"/>
  <c r="S18" i="7"/>
  <c r="T18" i="7"/>
  <c r="V18" i="7"/>
  <c r="W18" i="7"/>
  <c r="Y18" i="7"/>
  <c r="Z18" i="7"/>
  <c r="AB18" i="7"/>
  <c r="AC18" i="7"/>
  <c r="AE18" i="7"/>
  <c r="AF18" i="7"/>
  <c r="AH18" i="7"/>
  <c r="AI18" i="7"/>
  <c r="G16" i="7"/>
  <c r="H16" i="7"/>
  <c r="J16" i="7"/>
  <c r="K16" i="7"/>
  <c r="M16" i="7"/>
  <c r="N16" i="7"/>
  <c r="P16" i="7"/>
  <c r="Q16" i="7"/>
  <c r="S16" i="7"/>
  <c r="T16" i="7"/>
  <c r="V16" i="7"/>
  <c r="W16" i="7"/>
  <c r="Y16" i="7"/>
  <c r="Z16" i="7"/>
  <c r="AB16" i="7"/>
  <c r="AC16" i="7"/>
  <c r="AE16" i="7"/>
  <c r="AF16" i="7"/>
  <c r="AH16" i="7"/>
  <c r="AI16" i="7"/>
  <c r="G35" i="7"/>
  <c r="H35" i="7"/>
  <c r="J35" i="7"/>
  <c r="K35" i="7"/>
  <c r="M35" i="7"/>
  <c r="N35" i="7"/>
  <c r="P35" i="7"/>
  <c r="Q35" i="7"/>
  <c r="S35" i="7"/>
  <c r="T35" i="7"/>
  <c r="V35" i="7"/>
  <c r="W35" i="7"/>
  <c r="Y35" i="7"/>
  <c r="Z35" i="7"/>
  <c r="AB35" i="7"/>
  <c r="AC35" i="7"/>
  <c r="AE35" i="7"/>
  <c r="AF35" i="7"/>
  <c r="AH35" i="7"/>
  <c r="AI35" i="7"/>
  <c r="G24" i="7"/>
  <c r="H24" i="7"/>
  <c r="J24" i="7"/>
  <c r="K24" i="7"/>
  <c r="M24" i="7"/>
  <c r="N24" i="7"/>
  <c r="P24" i="7"/>
  <c r="Q24" i="7"/>
  <c r="S24" i="7"/>
  <c r="T24" i="7"/>
  <c r="V24" i="7"/>
  <c r="W24" i="7"/>
  <c r="Y24" i="7"/>
  <c r="Z24" i="7"/>
  <c r="AB24" i="7"/>
  <c r="AC24" i="7"/>
  <c r="AE24" i="7"/>
  <c r="AF24" i="7"/>
  <c r="AH24" i="7"/>
  <c r="AI24" i="7"/>
  <c r="G19" i="7"/>
  <c r="H19" i="7"/>
  <c r="J19" i="7"/>
  <c r="AJ35" i="7" s="1"/>
  <c r="K19" i="7"/>
  <c r="M19" i="7"/>
  <c r="N19" i="7"/>
  <c r="P19" i="7"/>
  <c r="Q19" i="7"/>
  <c r="S19" i="7"/>
  <c r="T19" i="7"/>
  <c r="V19" i="7"/>
  <c r="W19" i="7"/>
  <c r="Y19" i="7"/>
  <c r="Z19" i="7"/>
  <c r="AB19" i="7"/>
  <c r="AC19" i="7"/>
  <c r="AE19" i="7"/>
  <c r="AF19" i="7"/>
  <c r="AH19" i="7"/>
  <c r="AI19" i="7"/>
  <c r="G22" i="7"/>
  <c r="H22" i="7"/>
  <c r="J22" i="7"/>
  <c r="AJ22" i="7" s="1"/>
  <c r="K22" i="7"/>
  <c r="M22" i="7"/>
  <c r="N22" i="7"/>
  <c r="P22" i="7"/>
  <c r="Q22" i="7"/>
  <c r="S22" i="7"/>
  <c r="T22" i="7"/>
  <c r="V22" i="7"/>
  <c r="W22" i="7"/>
  <c r="Y22" i="7"/>
  <c r="Z22" i="7"/>
  <c r="AB22" i="7"/>
  <c r="AC22" i="7"/>
  <c r="AE22" i="7"/>
  <c r="AF22" i="7"/>
  <c r="AH22" i="7"/>
  <c r="AI22" i="7"/>
  <c r="G25" i="7"/>
  <c r="H25" i="7"/>
  <c r="J25" i="7"/>
  <c r="K25" i="7"/>
  <c r="M25" i="7"/>
  <c r="N25" i="7"/>
  <c r="P25" i="7"/>
  <c r="AL25" i="7" s="1"/>
  <c r="Q25" i="7"/>
  <c r="S25" i="7"/>
  <c r="T25" i="7"/>
  <c r="V25" i="7"/>
  <c r="W25" i="7"/>
  <c r="Y25" i="7"/>
  <c r="Z25" i="7"/>
  <c r="AB25" i="7"/>
  <c r="AC25" i="7"/>
  <c r="AE25" i="7"/>
  <c r="AF25" i="7"/>
  <c r="AH25" i="7"/>
  <c r="AI25" i="7"/>
  <c r="G13" i="7"/>
  <c r="H13" i="7"/>
  <c r="J13" i="7"/>
  <c r="K13" i="7"/>
  <c r="M13" i="7"/>
  <c r="N13" i="7"/>
  <c r="P13" i="7"/>
  <c r="Q13" i="7"/>
  <c r="S13" i="7"/>
  <c r="T13" i="7"/>
  <c r="V13" i="7"/>
  <c r="W13" i="7"/>
  <c r="Y13" i="7"/>
  <c r="Z13" i="7"/>
  <c r="AB13" i="7"/>
  <c r="AC13" i="7"/>
  <c r="AE13" i="7"/>
  <c r="AF13" i="7"/>
  <c r="AH13" i="7"/>
  <c r="AI13" i="7"/>
  <c r="G14" i="7"/>
  <c r="H14" i="7"/>
  <c r="J14" i="7"/>
  <c r="K14" i="7"/>
  <c r="M14" i="7"/>
  <c r="N14" i="7"/>
  <c r="P14" i="7"/>
  <c r="Q14" i="7"/>
  <c r="S14" i="7"/>
  <c r="T14" i="7"/>
  <c r="V14" i="7"/>
  <c r="W14" i="7"/>
  <c r="Y14" i="7"/>
  <c r="Z14" i="7"/>
  <c r="AB14" i="7"/>
  <c r="AC14" i="7"/>
  <c r="AE14" i="7"/>
  <c r="AF14" i="7"/>
  <c r="AH14" i="7"/>
  <c r="AI14" i="7"/>
  <c r="G10" i="7"/>
  <c r="H10" i="7"/>
  <c r="J10" i="7"/>
  <c r="K10" i="7"/>
  <c r="M10" i="7"/>
  <c r="N10" i="7"/>
  <c r="P10" i="7"/>
  <c r="Q10" i="7"/>
  <c r="S10" i="7"/>
  <c r="T10" i="7"/>
  <c r="V10" i="7"/>
  <c r="W10" i="7"/>
  <c r="Y10" i="7"/>
  <c r="Z10" i="7"/>
  <c r="AB10" i="7"/>
  <c r="AC10" i="7"/>
  <c r="AE10" i="7"/>
  <c r="AF10" i="7"/>
  <c r="AH10" i="7"/>
  <c r="AI10" i="7"/>
  <c r="G17" i="7"/>
  <c r="H17" i="7"/>
  <c r="J17" i="7"/>
  <c r="K17" i="7"/>
  <c r="M17" i="7"/>
  <c r="N17" i="7"/>
  <c r="P17" i="7"/>
  <c r="Q17" i="7"/>
  <c r="S17" i="7"/>
  <c r="T17" i="7"/>
  <c r="V17" i="7"/>
  <c r="W17" i="7"/>
  <c r="Y17" i="7"/>
  <c r="Z17" i="7"/>
  <c r="AB17" i="7"/>
  <c r="AC17" i="7"/>
  <c r="AE17" i="7"/>
  <c r="AF17" i="7"/>
  <c r="AH17" i="7"/>
  <c r="AL17" i="7" s="1"/>
  <c r="AI17" i="7"/>
  <c r="G27" i="7"/>
  <c r="H27" i="7"/>
  <c r="J27" i="7"/>
  <c r="K27" i="7"/>
  <c r="M27" i="7"/>
  <c r="N27" i="7"/>
  <c r="P27" i="7"/>
  <c r="Q27" i="7"/>
  <c r="S27" i="7"/>
  <c r="T27" i="7"/>
  <c r="V27" i="7"/>
  <c r="W27" i="7"/>
  <c r="Y27" i="7"/>
  <c r="Z27" i="7"/>
  <c r="AB27" i="7"/>
  <c r="AC27" i="7"/>
  <c r="AE27" i="7"/>
  <c r="AF27" i="7"/>
  <c r="AH27" i="7"/>
  <c r="AI27" i="7"/>
  <c r="G20" i="7"/>
  <c r="H20" i="7"/>
  <c r="J20" i="7"/>
  <c r="K20" i="7"/>
  <c r="M20" i="7"/>
  <c r="N20" i="7"/>
  <c r="P20" i="7"/>
  <c r="Q20" i="7"/>
  <c r="S20" i="7"/>
  <c r="T20" i="7"/>
  <c r="V20" i="7"/>
  <c r="W20" i="7"/>
  <c r="Y20" i="7"/>
  <c r="Z20" i="7"/>
  <c r="AB20" i="7"/>
  <c r="AC20" i="7"/>
  <c r="AE20" i="7"/>
  <c r="AF20" i="7"/>
  <c r="AH20" i="7"/>
  <c r="AI20" i="7"/>
  <c r="G40" i="7"/>
  <c r="H40" i="7"/>
  <c r="J40" i="7"/>
  <c r="K40" i="7"/>
  <c r="M40" i="7"/>
  <c r="N40" i="7"/>
  <c r="P40" i="7"/>
  <c r="Q40" i="7"/>
  <c r="S40" i="7"/>
  <c r="T40" i="7"/>
  <c r="V40" i="7"/>
  <c r="W40" i="7"/>
  <c r="Y40" i="7"/>
  <c r="Z40" i="7"/>
  <c r="AB40" i="7"/>
  <c r="AC40" i="7"/>
  <c r="AE40" i="7"/>
  <c r="AF40" i="7"/>
  <c r="AH40" i="7"/>
  <c r="AI40" i="7"/>
  <c r="G33" i="7"/>
  <c r="H33" i="7"/>
  <c r="J33" i="7"/>
  <c r="K33" i="7"/>
  <c r="M33" i="7"/>
  <c r="N33" i="7"/>
  <c r="P33" i="7"/>
  <c r="Q33" i="7"/>
  <c r="S33" i="7"/>
  <c r="T33" i="7"/>
  <c r="V33" i="7"/>
  <c r="W33" i="7"/>
  <c r="Y33" i="7"/>
  <c r="Z33" i="7"/>
  <c r="AB33" i="7"/>
  <c r="AC33" i="7"/>
  <c r="AE33" i="7"/>
  <c r="AF33" i="7"/>
  <c r="AH33" i="7"/>
  <c r="AI33" i="7"/>
  <c r="G36" i="7"/>
  <c r="H36" i="7"/>
  <c r="J36" i="7"/>
  <c r="K36" i="7"/>
  <c r="M36" i="7"/>
  <c r="N36" i="7"/>
  <c r="P36" i="7"/>
  <c r="Q36" i="7"/>
  <c r="S36" i="7"/>
  <c r="T36" i="7"/>
  <c r="V36" i="7"/>
  <c r="W36" i="7"/>
  <c r="Y36" i="7"/>
  <c r="Z36" i="7"/>
  <c r="AB36" i="7"/>
  <c r="AC36" i="7"/>
  <c r="AE36" i="7"/>
  <c r="AF36" i="7"/>
  <c r="AH36" i="7"/>
  <c r="AI36" i="7"/>
  <c r="G23" i="7"/>
  <c r="H23" i="7"/>
  <c r="J23" i="7"/>
  <c r="K23" i="7"/>
  <c r="M23" i="7"/>
  <c r="N23" i="7"/>
  <c r="P23" i="7"/>
  <c r="Q23" i="7"/>
  <c r="S23" i="7"/>
  <c r="T23" i="7"/>
  <c r="V23" i="7"/>
  <c r="W23" i="7"/>
  <c r="Y23" i="7"/>
  <c r="Z23" i="7"/>
  <c r="AB23" i="7"/>
  <c r="AC23" i="7"/>
  <c r="AE23" i="7"/>
  <c r="AF23" i="7"/>
  <c r="AH23" i="7"/>
  <c r="AI23" i="7"/>
  <c r="G32" i="7"/>
  <c r="H32" i="7"/>
  <c r="J32" i="7"/>
  <c r="K32" i="7"/>
  <c r="M32" i="7"/>
  <c r="N32" i="7"/>
  <c r="P32" i="7"/>
  <c r="Q32" i="7"/>
  <c r="S32" i="7"/>
  <c r="T32" i="7"/>
  <c r="V32" i="7"/>
  <c r="W32" i="7"/>
  <c r="Y32" i="7"/>
  <c r="Z32" i="7"/>
  <c r="AB32" i="7"/>
  <c r="AC32" i="7"/>
  <c r="AE32" i="7"/>
  <c r="AF32" i="7"/>
  <c r="AH32" i="7"/>
  <c r="AI32" i="7"/>
  <c r="G39" i="7"/>
  <c r="H39" i="7"/>
  <c r="J39" i="7"/>
  <c r="K39" i="7"/>
  <c r="M39" i="7"/>
  <c r="N39" i="7"/>
  <c r="P39" i="7"/>
  <c r="Q39" i="7"/>
  <c r="S39" i="7"/>
  <c r="T39" i="7"/>
  <c r="V39" i="7"/>
  <c r="W39" i="7"/>
  <c r="Y39" i="7"/>
  <c r="Z39" i="7"/>
  <c r="AB39" i="7"/>
  <c r="AC39" i="7"/>
  <c r="AE39" i="7"/>
  <c r="AF39" i="7"/>
  <c r="AH39" i="7"/>
  <c r="AI39" i="7"/>
  <c r="G11" i="7"/>
  <c r="H11" i="7"/>
  <c r="J11" i="7"/>
  <c r="K11" i="7"/>
  <c r="M11" i="7"/>
  <c r="N11" i="7"/>
  <c r="P11" i="7"/>
  <c r="Q11" i="7"/>
  <c r="S11" i="7"/>
  <c r="T11" i="7"/>
  <c r="V11" i="7"/>
  <c r="W11" i="7"/>
  <c r="Y11" i="7"/>
  <c r="Z11" i="7"/>
  <c r="AB11" i="7"/>
  <c r="AC11" i="7"/>
  <c r="AE11" i="7"/>
  <c r="AF11" i="7"/>
  <c r="AH11" i="7"/>
  <c r="AI11" i="7"/>
  <c r="AL23" i="7" l="1"/>
  <c r="AJ14" i="7"/>
  <c r="AL15" i="7"/>
  <c r="AJ20" i="7"/>
  <c r="AL32" i="7"/>
  <c r="AL36" i="7"/>
  <c r="AJ11" i="7"/>
  <c r="AL40" i="7"/>
  <c r="AJ25" i="7"/>
  <c r="AJ19" i="7"/>
  <c r="AJ10" i="7"/>
  <c r="AJ24" i="7"/>
  <c r="AL35" i="7"/>
  <c r="AJ39" i="7"/>
  <c r="AJ36" i="7"/>
  <c r="AJ17" i="7"/>
  <c r="AL20" i="7"/>
  <c r="AL16" i="7"/>
  <c r="AL24" i="7"/>
  <c r="AJ23" i="7"/>
  <c r="AJ13" i="7"/>
  <c r="AL13" i="7"/>
  <c r="AL14" i="7"/>
  <c r="AJ32" i="7"/>
  <c r="AL11" i="7"/>
  <c r="AL10" i="7"/>
  <c r="AL27" i="7"/>
  <c r="AJ27" i="7"/>
  <c r="AJ15" i="7"/>
  <c r="AL33" i="7"/>
  <c r="AL18" i="7"/>
  <c r="AL22" i="7"/>
  <c r="AJ40" i="7"/>
  <c r="AL39" i="7"/>
  <c r="AL19" i="7"/>
  <c r="AJ33" i="7"/>
  <c r="AJ16" i="7"/>
  <c r="AJ18" i="7"/>
  <c r="BC91" i="20"/>
  <c r="BB91" i="20"/>
  <c r="BA91" i="20"/>
  <c r="AZ91" i="20"/>
  <c r="AY91" i="20"/>
  <c r="AW91" i="20"/>
  <c r="AV91" i="20"/>
  <c r="AT91" i="20"/>
  <c r="AR91" i="20"/>
  <c r="AQ91" i="20"/>
  <c r="AP91" i="20"/>
  <c r="AO91" i="20"/>
  <c r="AN91" i="20"/>
  <c r="AI74" i="20"/>
  <c r="AH74" i="20"/>
  <c r="AF74" i="20"/>
  <c r="AE74" i="20"/>
  <c r="AC74" i="20"/>
  <c r="AB74" i="20"/>
  <c r="Z74" i="20"/>
  <c r="Y74" i="20"/>
  <c r="W74" i="20"/>
  <c r="V74" i="20"/>
  <c r="T74" i="20"/>
  <c r="S74" i="20"/>
  <c r="Q74" i="20"/>
  <c r="P74" i="20"/>
  <c r="N74" i="20"/>
  <c r="M74" i="20"/>
  <c r="K74" i="20"/>
  <c r="J74" i="20"/>
  <c r="H74" i="20"/>
  <c r="G74" i="20"/>
  <c r="BC90" i="20"/>
  <c r="BB90" i="20"/>
  <c r="BA90" i="20"/>
  <c r="AZ90" i="20"/>
  <c r="AY90" i="20"/>
  <c r="AX90" i="20"/>
  <c r="AW90" i="20"/>
  <c r="AV90" i="20"/>
  <c r="AU90" i="20"/>
  <c r="AT90" i="20"/>
  <c r="AQ90" i="20"/>
  <c r="AP90" i="20"/>
  <c r="AO90" i="20"/>
  <c r="AN90" i="20"/>
  <c r="AI72" i="20"/>
  <c r="AH72" i="20"/>
  <c r="AF72" i="20"/>
  <c r="AE72" i="20"/>
  <c r="AC72" i="20"/>
  <c r="AB72" i="20"/>
  <c r="Z72" i="20"/>
  <c r="Y72" i="20"/>
  <c r="W72" i="20"/>
  <c r="V72" i="20"/>
  <c r="T72" i="20"/>
  <c r="S72" i="20"/>
  <c r="Q72" i="20"/>
  <c r="P72" i="20"/>
  <c r="N72" i="20"/>
  <c r="M72" i="20"/>
  <c r="K72" i="20"/>
  <c r="J72" i="20"/>
  <c r="H72" i="20"/>
  <c r="G72" i="20"/>
  <c r="BC89" i="20"/>
  <c r="BB89" i="20"/>
  <c r="BA89" i="20"/>
  <c r="AZ89" i="20"/>
  <c r="AY89" i="20"/>
  <c r="AX89" i="20"/>
  <c r="AW89" i="20"/>
  <c r="AV89" i="20"/>
  <c r="AU89" i="20"/>
  <c r="AT89" i="20"/>
  <c r="AR89" i="20"/>
  <c r="AQ89" i="20"/>
  <c r="AO89" i="20"/>
  <c r="AI69" i="20"/>
  <c r="AH69" i="20"/>
  <c r="AF69" i="20"/>
  <c r="AP89" i="20" s="1"/>
  <c r="AE69" i="20"/>
  <c r="AC69" i="20"/>
  <c r="AB69" i="20"/>
  <c r="Z69" i="20"/>
  <c r="Y69" i="20"/>
  <c r="W69" i="20"/>
  <c r="V69" i="20"/>
  <c r="T69" i="20"/>
  <c r="S69" i="20"/>
  <c r="Q69" i="20"/>
  <c r="P69" i="20"/>
  <c r="N69" i="20"/>
  <c r="M69" i="20"/>
  <c r="K69" i="20"/>
  <c r="J69" i="20"/>
  <c r="H69" i="20"/>
  <c r="G69" i="20"/>
  <c r="BC88" i="20"/>
  <c r="BB88" i="20"/>
  <c r="BA88" i="20"/>
  <c r="AZ88" i="20"/>
  <c r="AY88" i="20"/>
  <c r="AX88" i="20"/>
  <c r="AW88" i="20"/>
  <c r="AV88" i="20"/>
  <c r="AU88" i="20"/>
  <c r="AT88" i="20"/>
  <c r="AR88" i="20"/>
  <c r="AQ88" i="20"/>
  <c r="AN88" i="20"/>
  <c r="AI62" i="20"/>
  <c r="AH62" i="20"/>
  <c r="AF62" i="20"/>
  <c r="AE62" i="20"/>
  <c r="AC62" i="20"/>
  <c r="AB62" i="20"/>
  <c r="Z62" i="20"/>
  <c r="Y62" i="20"/>
  <c r="W62" i="20"/>
  <c r="V62" i="20"/>
  <c r="T62" i="20"/>
  <c r="S62" i="20"/>
  <c r="Q62" i="20"/>
  <c r="P62" i="20"/>
  <c r="N62" i="20"/>
  <c r="M62" i="20"/>
  <c r="K62" i="20"/>
  <c r="J62" i="20"/>
  <c r="H62" i="20"/>
  <c r="G62" i="20"/>
  <c r="AL62" i="20" s="1"/>
  <c r="BC87" i="20"/>
  <c r="BB87" i="20"/>
  <c r="BA87" i="20"/>
  <c r="AZ87" i="20"/>
  <c r="AX87" i="20"/>
  <c r="AW87" i="20"/>
  <c r="AV87" i="20"/>
  <c r="AU87" i="20"/>
  <c r="AT87" i="20"/>
  <c r="AS87" i="20"/>
  <c r="AR87" i="20"/>
  <c r="AQ87" i="20"/>
  <c r="AO87" i="20"/>
  <c r="AI59" i="20"/>
  <c r="AH59" i="20"/>
  <c r="AF59" i="20"/>
  <c r="AP87" i="20" s="1"/>
  <c r="AE59" i="20"/>
  <c r="AC59" i="20"/>
  <c r="AB59" i="20"/>
  <c r="Z59" i="20"/>
  <c r="Y59" i="20"/>
  <c r="W59" i="20"/>
  <c r="V59" i="20"/>
  <c r="T59" i="20"/>
  <c r="S59" i="20"/>
  <c r="Q59" i="20"/>
  <c r="P59" i="20"/>
  <c r="N59" i="20"/>
  <c r="M59" i="20"/>
  <c r="K59" i="20"/>
  <c r="J59" i="20"/>
  <c r="H59" i="20"/>
  <c r="AP82" i="20" s="1"/>
  <c r="G59" i="20"/>
  <c r="BC86" i="20"/>
  <c r="BB86" i="20"/>
  <c r="BA86" i="20"/>
  <c r="AZ86" i="20"/>
  <c r="AY86" i="20"/>
  <c r="AX86" i="20"/>
  <c r="AW86" i="20"/>
  <c r="AV86" i="20"/>
  <c r="AU86" i="20"/>
  <c r="AT86" i="20"/>
  <c r="AR86" i="20"/>
  <c r="AQ86" i="20"/>
  <c r="AP86" i="20"/>
  <c r="AO86" i="20"/>
  <c r="AN86" i="20"/>
  <c r="AI56" i="20"/>
  <c r="AH56" i="20"/>
  <c r="AF56" i="20"/>
  <c r="AE56" i="20"/>
  <c r="AC56" i="20"/>
  <c r="AB56" i="20"/>
  <c r="Z56" i="20"/>
  <c r="Y56" i="20"/>
  <c r="W56" i="20"/>
  <c r="V56" i="20"/>
  <c r="T56" i="20"/>
  <c r="S56" i="20"/>
  <c r="Q56" i="20"/>
  <c r="P56" i="20"/>
  <c r="N56" i="20"/>
  <c r="M56" i="20"/>
  <c r="K56" i="20"/>
  <c r="J56" i="20"/>
  <c r="H56" i="20"/>
  <c r="G56" i="20"/>
  <c r="BC85" i="20"/>
  <c r="BB85" i="20"/>
  <c r="BA85" i="20"/>
  <c r="AY85" i="20"/>
  <c r="AX85" i="20"/>
  <c r="AW85" i="20"/>
  <c r="AV85" i="20"/>
  <c r="AR85" i="20"/>
  <c r="AQ85" i="20"/>
  <c r="AP85" i="20"/>
  <c r="AO85" i="20"/>
  <c r="AN85" i="20"/>
  <c r="AI54" i="20"/>
  <c r="AH54" i="20"/>
  <c r="AF54" i="20"/>
  <c r="AZ85" i="20" s="1"/>
  <c r="AE54" i="20"/>
  <c r="AC54" i="20"/>
  <c r="AB54" i="20"/>
  <c r="Z54" i="20"/>
  <c r="Y54" i="20"/>
  <c r="W54" i="20"/>
  <c r="V54" i="20"/>
  <c r="T54" i="20"/>
  <c r="S54" i="20"/>
  <c r="Q54" i="20"/>
  <c r="P54" i="20"/>
  <c r="N54" i="20"/>
  <c r="M54" i="20"/>
  <c r="K54" i="20"/>
  <c r="J54" i="20"/>
  <c r="H54" i="20"/>
  <c r="AS85" i="20" s="1"/>
  <c r="G54" i="20"/>
  <c r="BC84" i="20"/>
  <c r="BB84" i="20"/>
  <c r="BA84" i="20"/>
  <c r="AZ84" i="20"/>
  <c r="AW84" i="20"/>
  <c r="AV84" i="20"/>
  <c r="AT84" i="20"/>
  <c r="AR84" i="20"/>
  <c r="AP84" i="20"/>
  <c r="AO84" i="20"/>
  <c r="AN84" i="20"/>
  <c r="AI49" i="20"/>
  <c r="AH49" i="20"/>
  <c r="AF49" i="20"/>
  <c r="AS84" i="20" s="1"/>
  <c r="AE49" i="20"/>
  <c r="AC49" i="20"/>
  <c r="AB49" i="20"/>
  <c r="Z49" i="20"/>
  <c r="Y49" i="20"/>
  <c r="W49" i="20"/>
  <c r="V49" i="20"/>
  <c r="T49" i="20"/>
  <c r="S49" i="20"/>
  <c r="Q49" i="20"/>
  <c r="P49" i="20"/>
  <c r="N49" i="20"/>
  <c r="M49" i="20"/>
  <c r="K49" i="20"/>
  <c r="J49" i="20"/>
  <c r="H49" i="20"/>
  <c r="AQ84" i="20" s="1"/>
  <c r="G49" i="20"/>
  <c r="BC83" i="20"/>
  <c r="BB83" i="20"/>
  <c r="BA83" i="20"/>
  <c r="AZ83" i="20"/>
  <c r="AX83" i="20"/>
  <c r="AW83" i="20"/>
  <c r="AV83" i="20"/>
  <c r="AU83" i="20"/>
  <c r="AR83" i="20"/>
  <c r="AQ83" i="20"/>
  <c r="AP83" i="20"/>
  <c r="AO83" i="20"/>
  <c r="AN83" i="20"/>
  <c r="AI39" i="20"/>
  <c r="AH39" i="20"/>
  <c r="AF39" i="20"/>
  <c r="AE39" i="20"/>
  <c r="AC39" i="20"/>
  <c r="AB39" i="20"/>
  <c r="Z39" i="20"/>
  <c r="Y39" i="20"/>
  <c r="W39" i="20"/>
  <c r="V39" i="20"/>
  <c r="T39" i="20"/>
  <c r="S39" i="20"/>
  <c r="Q39" i="20"/>
  <c r="P39" i="20"/>
  <c r="N39" i="20"/>
  <c r="M39" i="20"/>
  <c r="K39" i="20"/>
  <c r="J39" i="20"/>
  <c r="H39" i="20"/>
  <c r="G39" i="20"/>
  <c r="BC82" i="20"/>
  <c r="BB82" i="20"/>
  <c r="BA82" i="20"/>
  <c r="AZ82" i="20"/>
  <c r="AY82" i="20"/>
  <c r="AX82" i="20"/>
  <c r="AW82" i="20"/>
  <c r="AV82" i="20"/>
  <c r="AU82" i="20"/>
  <c r="AT82" i="20"/>
  <c r="AR82" i="20"/>
  <c r="AQ82" i="20"/>
  <c r="AO82" i="20"/>
  <c r="AN82" i="20"/>
  <c r="AI36" i="20"/>
  <c r="AH36" i="20"/>
  <c r="AF36" i="20"/>
  <c r="AE36" i="20"/>
  <c r="AC36" i="20"/>
  <c r="AB36" i="20"/>
  <c r="Z36" i="20"/>
  <c r="Y36" i="20"/>
  <c r="W36" i="20"/>
  <c r="V36" i="20"/>
  <c r="T36" i="20"/>
  <c r="S36" i="20"/>
  <c r="Q36" i="20"/>
  <c r="P36" i="20"/>
  <c r="N36" i="20"/>
  <c r="M36" i="20"/>
  <c r="K36" i="20"/>
  <c r="J36" i="20"/>
  <c r="H36" i="20"/>
  <c r="G36" i="20"/>
  <c r="AL36" i="20" s="1"/>
  <c r="BB54" i="17"/>
  <c r="BA54" i="17"/>
  <c r="AZ54" i="17"/>
  <c r="AX54" i="17"/>
  <c r="AW54" i="17"/>
  <c r="AV54" i="17"/>
  <c r="AU54" i="17"/>
  <c r="AT54" i="17"/>
  <c r="AS54" i="17"/>
  <c r="AR54" i="17"/>
  <c r="AQ54" i="17"/>
  <c r="AP54" i="17"/>
  <c r="AO54" i="17"/>
  <c r="AN54" i="17"/>
  <c r="AI48" i="17"/>
  <c r="AH48" i="17"/>
  <c r="AF48" i="17"/>
  <c r="AE48" i="17"/>
  <c r="AC48" i="17"/>
  <c r="AB48" i="17"/>
  <c r="Z48" i="17"/>
  <c r="Y48" i="17"/>
  <c r="W48" i="17"/>
  <c r="V48" i="17"/>
  <c r="T48" i="17"/>
  <c r="S48" i="17"/>
  <c r="Q48" i="17"/>
  <c r="P48" i="17"/>
  <c r="N48" i="17"/>
  <c r="M48" i="17"/>
  <c r="K48" i="17"/>
  <c r="J48" i="17"/>
  <c r="H48" i="17"/>
  <c r="G48" i="17"/>
  <c r="BC53" i="17"/>
  <c r="BB53" i="17"/>
  <c r="BA53" i="17"/>
  <c r="AZ53" i="17"/>
  <c r="AX53" i="17"/>
  <c r="AW53" i="17"/>
  <c r="AV53" i="17"/>
  <c r="AU53" i="17"/>
  <c r="AT53" i="17"/>
  <c r="AS53" i="17"/>
  <c r="AR53" i="17"/>
  <c r="AQ53" i="17"/>
  <c r="AN53" i="17"/>
  <c r="AI23" i="17"/>
  <c r="AH23" i="17"/>
  <c r="AF23" i="17"/>
  <c r="AE23" i="17"/>
  <c r="AC23" i="17"/>
  <c r="AB23" i="17"/>
  <c r="Z23" i="17"/>
  <c r="Y23" i="17"/>
  <c r="W23" i="17"/>
  <c r="V23" i="17"/>
  <c r="T23" i="17"/>
  <c r="S23" i="17"/>
  <c r="Q23" i="17"/>
  <c r="P23" i="17"/>
  <c r="N23" i="17"/>
  <c r="M23" i="17"/>
  <c r="K23" i="17"/>
  <c r="J23" i="17"/>
  <c r="H23" i="17"/>
  <c r="G23" i="17"/>
  <c r="BC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I48" i="15"/>
  <c r="AH48" i="15"/>
  <c r="AF48" i="15"/>
  <c r="AE48" i="15"/>
  <c r="AC48" i="15"/>
  <c r="AB48" i="15"/>
  <c r="Z48" i="15"/>
  <c r="Y48" i="15"/>
  <c r="W48" i="15"/>
  <c r="V48" i="15"/>
  <c r="T48" i="15"/>
  <c r="S48" i="15"/>
  <c r="Q48" i="15"/>
  <c r="P48" i="15"/>
  <c r="N48" i="15"/>
  <c r="M48" i="15"/>
  <c r="K48" i="15"/>
  <c r="J48" i="15"/>
  <c r="H48" i="15"/>
  <c r="G48" i="15"/>
  <c r="AL48" i="15" s="1"/>
  <c r="BC47" i="15"/>
  <c r="BB47" i="15"/>
  <c r="BA47" i="15"/>
  <c r="AY47" i="15"/>
  <c r="AX47" i="15"/>
  <c r="AW47" i="15"/>
  <c r="AV47" i="15"/>
  <c r="AU47" i="15"/>
  <c r="AT47" i="15"/>
  <c r="AS47" i="15"/>
  <c r="AR47" i="15"/>
  <c r="AQ47" i="15"/>
  <c r="AP47" i="15"/>
  <c r="AN47" i="15"/>
  <c r="AI47" i="15"/>
  <c r="AH47" i="15"/>
  <c r="AF47" i="15"/>
  <c r="AE47" i="15"/>
  <c r="AC47" i="15"/>
  <c r="AB47" i="15"/>
  <c r="Z47" i="15"/>
  <c r="Y47" i="15"/>
  <c r="W47" i="15"/>
  <c r="V47" i="15"/>
  <c r="T47" i="15"/>
  <c r="S47" i="15"/>
  <c r="Q47" i="15"/>
  <c r="P47" i="15"/>
  <c r="N47" i="15"/>
  <c r="M47" i="15"/>
  <c r="K47" i="15"/>
  <c r="J47" i="15"/>
  <c r="H47" i="15"/>
  <c r="AO47" i="15" s="1"/>
  <c r="G47" i="15"/>
  <c r="P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N46" i="15"/>
  <c r="AI46" i="15"/>
  <c r="AH46" i="15"/>
  <c r="AF46" i="15"/>
  <c r="AE46" i="15"/>
  <c r="AC46" i="15"/>
  <c r="AB46" i="15"/>
  <c r="Z46" i="15"/>
  <c r="Y46" i="15"/>
  <c r="W46" i="15"/>
  <c r="V46" i="15"/>
  <c r="T46" i="15"/>
  <c r="S46" i="15"/>
  <c r="Q46" i="15"/>
  <c r="N46" i="15"/>
  <c r="M46" i="15"/>
  <c r="K46" i="15"/>
  <c r="J46" i="15"/>
  <c r="H46" i="15"/>
  <c r="G46" i="15"/>
  <c r="BC53" i="6"/>
  <c r="BA53" i="6"/>
  <c r="AY53" i="6"/>
  <c r="AV53" i="6"/>
  <c r="AU53" i="6"/>
  <c r="AT53" i="6"/>
  <c r="AR53" i="6"/>
  <c r="AP53" i="6"/>
  <c r="AO53" i="6"/>
  <c r="AN53" i="6"/>
  <c r="AI53" i="6"/>
  <c r="AH53" i="6"/>
  <c r="AF50" i="6"/>
  <c r="AZ53" i="6" s="1"/>
  <c r="AE50" i="6"/>
  <c r="AC50" i="6"/>
  <c r="AB50" i="6"/>
  <c r="Z50" i="6"/>
  <c r="Y50" i="6"/>
  <c r="W50" i="6"/>
  <c r="V50" i="6"/>
  <c r="T50" i="6"/>
  <c r="S50" i="6"/>
  <c r="Q50" i="6"/>
  <c r="P50" i="6"/>
  <c r="N50" i="6"/>
  <c r="M50" i="6"/>
  <c r="K50" i="6"/>
  <c r="J50" i="6"/>
  <c r="H50" i="6"/>
  <c r="BB53" i="6" s="1"/>
  <c r="G50" i="6"/>
  <c r="BC52" i="6"/>
  <c r="BA52" i="6"/>
  <c r="AY52" i="6"/>
  <c r="AV52" i="6"/>
  <c r="AU52" i="6"/>
  <c r="AT52" i="6"/>
  <c r="AR52" i="6"/>
  <c r="AQ52" i="6"/>
  <c r="AP52" i="6"/>
  <c r="AO52" i="6"/>
  <c r="AN52" i="6"/>
  <c r="AI52" i="6"/>
  <c r="AH52" i="6"/>
  <c r="AF49" i="6"/>
  <c r="AE49" i="6"/>
  <c r="AC49" i="6"/>
  <c r="AB49" i="6"/>
  <c r="Z49" i="6"/>
  <c r="Y49" i="6"/>
  <c r="W49" i="6"/>
  <c r="V49" i="6"/>
  <c r="T49" i="6"/>
  <c r="S49" i="6"/>
  <c r="Q49" i="6"/>
  <c r="P49" i="6"/>
  <c r="N49" i="6"/>
  <c r="M49" i="6"/>
  <c r="K49" i="6"/>
  <c r="J49" i="6"/>
  <c r="H49" i="6"/>
  <c r="AW52" i="6" s="1"/>
  <c r="G49" i="6"/>
  <c r="BC41" i="4"/>
  <c r="BB41" i="4"/>
  <c r="BA41" i="4"/>
  <c r="AZ41" i="4"/>
  <c r="AY41" i="4"/>
  <c r="AW41" i="4"/>
  <c r="AV41" i="4"/>
  <c r="AU41" i="4"/>
  <c r="AT41" i="4"/>
  <c r="AR41" i="4"/>
  <c r="AQ41" i="4"/>
  <c r="AP41" i="4"/>
  <c r="AO41" i="4"/>
  <c r="AN41" i="4"/>
  <c r="AM41" i="4"/>
  <c r="AL41" i="4"/>
  <c r="AJ41" i="4"/>
  <c r="AI41" i="4"/>
  <c r="AG41" i="4"/>
  <c r="AF41" i="4"/>
  <c r="AD41" i="4"/>
  <c r="AC41" i="4"/>
  <c r="AA41" i="4"/>
  <c r="Z41" i="4"/>
  <c r="X41" i="4"/>
  <c r="W41" i="4"/>
  <c r="U41" i="4"/>
  <c r="T41" i="4"/>
  <c r="R41" i="4"/>
  <c r="Q41" i="4"/>
  <c r="O41" i="4"/>
  <c r="N41" i="4"/>
  <c r="L41" i="4"/>
  <c r="AX41" i="4" s="1"/>
  <c r="K41" i="4"/>
  <c r="BC40" i="4"/>
  <c r="BB40" i="4"/>
  <c r="BA40" i="4"/>
  <c r="AZ40" i="4"/>
  <c r="AY40" i="4"/>
  <c r="AW40" i="4"/>
  <c r="AV40" i="4"/>
  <c r="AU40" i="4"/>
  <c r="AT40" i="4"/>
  <c r="AR40" i="4"/>
  <c r="AQ40" i="4"/>
  <c r="AP40" i="4"/>
  <c r="AO40" i="4"/>
  <c r="AN40" i="4"/>
  <c r="AM40" i="4"/>
  <c r="AL40" i="4"/>
  <c r="AJ40" i="4"/>
  <c r="AI40" i="4"/>
  <c r="AG40" i="4"/>
  <c r="AF40" i="4"/>
  <c r="AD40" i="4"/>
  <c r="AC40" i="4"/>
  <c r="AA40" i="4"/>
  <c r="Z40" i="4"/>
  <c r="X40" i="4"/>
  <c r="W40" i="4"/>
  <c r="U40" i="4"/>
  <c r="T40" i="4"/>
  <c r="R40" i="4"/>
  <c r="Q40" i="4"/>
  <c r="O40" i="4"/>
  <c r="N40" i="4"/>
  <c r="L40" i="4"/>
  <c r="AX40" i="4" s="1"/>
  <c r="K40" i="4"/>
  <c r="AL39" i="20" l="1"/>
  <c r="AJ56" i="20"/>
  <c r="AL56" i="20"/>
  <c r="AJ72" i="20"/>
  <c r="AL72" i="20"/>
  <c r="AJ49" i="20"/>
  <c r="AL49" i="20"/>
  <c r="AL54" i="20"/>
  <c r="AL59" i="20"/>
  <c r="AL69" i="20"/>
  <c r="AJ74" i="20"/>
  <c r="AL74" i="20"/>
  <c r="AL48" i="17"/>
  <c r="AJ23" i="17"/>
  <c r="AL23" i="17"/>
  <c r="AZ47" i="15"/>
  <c r="BB48" i="15"/>
  <c r="AL47" i="15"/>
  <c r="AL46" i="15"/>
  <c r="H41" i="4"/>
  <c r="H40" i="4"/>
  <c r="AJ54" i="20"/>
  <c r="AJ62" i="20"/>
  <c r="AJ69" i="20"/>
  <c r="AJ59" i="20"/>
  <c r="AJ39" i="20"/>
  <c r="AJ36" i="20"/>
  <c r="AJ48" i="17"/>
  <c r="AJ48" i="15"/>
  <c r="AO46" i="15"/>
  <c r="AJ47" i="15"/>
  <c r="AJ46" i="15"/>
  <c r="BB52" i="6"/>
  <c r="AS40" i="4"/>
  <c r="AS41" i="4"/>
  <c r="F41" i="4"/>
  <c r="F40" i="4"/>
  <c r="BC76" i="16"/>
  <c r="BB76" i="16"/>
  <c r="BA76" i="16"/>
  <c r="AZ76" i="16"/>
  <c r="AX76" i="16"/>
  <c r="AW76" i="16"/>
  <c r="AV76" i="16"/>
  <c r="AU76" i="16"/>
  <c r="AT76" i="16"/>
  <c r="AS76" i="16"/>
  <c r="AR76" i="16"/>
  <c r="AP76" i="16"/>
  <c r="AO76" i="16"/>
  <c r="AI80" i="16"/>
  <c r="AH80" i="16"/>
  <c r="AF80" i="16"/>
  <c r="AE80" i="16"/>
  <c r="AC74" i="16"/>
  <c r="Z74" i="16"/>
  <c r="Y74" i="16"/>
  <c r="W74" i="16"/>
  <c r="V74" i="16"/>
  <c r="T74" i="16"/>
  <c r="S74" i="16"/>
  <c r="Q74" i="16"/>
  <c r="P74" i="16"/>
  <c r="N74" i="16"/>
  <c r="M74" i="16"/>
  <c r="K74" i="16"/>
  <c r="J74" i="16"/>
  <c r="H74" i="16"/>
  <c r="G74" i="16"/>
  <c r="V38" i="16"/>
  <c r="N34" i="19" l="1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4" i="19"/>
  <c r="M24" i="19"/>
  <c r="N17" i="19"/>
  <c r="M17" i="19"/>
  <c r="N19" i="19"/>
  <c r="M19" i="19"/>
  <c r="N18" i="19"/>
  <c r="M18" i="19"/>
  <c r="N23" i="19"/>
  <c r="M23" i="19"/>
  <c r="N22" i="19"/>
  <c r="M22" i="19"/>
  <c r="N21" i="19"/>
  <c r="M21" i="19"/>
  <c r="N25" i="19"/>
  <c r="M25" i="19"/>
  <c r="N16" i="19"/>
  <c r="M16" i="19"/>
  <c r="N20" i="19"/>
  <c r="M20" i="19"/>
  <c r="N12" i="19"/>
  <c r="M12" i="19"/>
  <c r="N15" i="19"/>
  <c r="M15" i="19"/>
  <c r="N14" i="19"/>
  <c r="M14" i="19"/>
  <c r="N13" i="19"/>
  <c r="M13" i="19"/>
  <c r="N11" i="19"/>
  <c r="M11" i="19"/>
  <c r="N10" i="19"/>
  <c r="M10" i="19"/>
  <c r="G51" i="20"/>
  <c r="H51" i="20"/>
  <c r="J51" i="20"/>
  <c r="K51" i="20"/>
  <c r="M51" i="20"/>
  <c r="N51" i="20"/>
  <c r="P51" i="20"/>
  <c r="Q51" i="20"/>
  <c r="S51" i="20"/>
  <c r="T51" i="20"/>
  <c r="V51" i="20"/>
  <c r="W51" i="20"/>
  <c r="Y51" i="20"/>
  <c r="Z51" i="20"/>
  <c r="AB51" i="20"/>
  <c r="AC51" i="20"/>
  <c r="AE47" i="20"/>
  <c r="AF47" i="20"/>
  <c r="AH47" i="20"/>
  <c r="AI47" i="20"/>
  <c r="AN41" i="20"/>
  <c r="AP41" i="20"/>
  <c r="AQ41" i="20"/>
  <c r="AR41" i="20"/>
  <c r="AU41" i="20"/>
  <c r="AV41" i="20"/>
  <c r="AW41" i="20"/>
  <c r="AX41" i="20"/>
  <c r="AY41" i="20"/>
  <c r="BA41" i="20"/>
  <c r="BB41" i="20"/>
  <c r="BC41" i="20"/>
  <c r="G52" i="20"/>
  <c r="H52" i="20"/>
  <c r="J52" i="20"/>
  <c r="K52" i="20"/>
  <c r="M52" i="20"/>
  <c r="N52" i="20"/>
  <c r="P52" i="20"/>
  <c r="Q52" i="20"/>
  <c r="S52" i="20"/>
  <c r="T52" i="20"/>
  <c r="V52" i="20"/>
  <c r="W52" i="20"/>
  <c r="Y52" i="20"/>
  <c r="Z52" i="20"/>
  <c r="AB52" i="20"/>
  <c r="AC52" i="20"/>
  <c r="AE86" i="20"/>
  <c r="AF86" i="20"/>
  <c r="AH86" i="20"/>
  <c r="AI86" i="20"/>
  <c r="AN42" i="20"/>
  <c r="AO42" i="20"/>
  <c r="AP42" i="20"/>
  <c r="AQ42" i="20"/>
  <c r="AR42" i="20"/>
  <c r="AT42" i="20"/>
  <c r="AU42" i="20"/>
  <c r="AV42" i="20"/>
  <c r="AW42" i="20"/>
  <c r="AX42" i="20"/>
  <c r="BA42" i="20"/>
  <c r="BB42" i="20"/>
  <c r="BC42" i="20"/>
  <c r="G37" i="20"/>
  <c r="H37" i="20"/>
  <c r="J37" i="20"/>
  <c r="K37" i="20"/>
  <c r="M37" i="20"/>
  <c r="N37" i="20"/>
  <c r="P37" i="20"/>
  <c r="Q37" i="20"/>
  <c r="S37" i="20"/>
  <c r="T37" i="20"/>
  <c r="V37" i="20"/>
  <c r="W37" i="20"/>
  <c r="Y37" i="20"/>
  <c r="Z37" i="20"/>
  <c r="AB37" i="20"/>
  <c r="AC37" i="20"/>
  <c r="AE87" i="20"/>
  <c r="AF87" i="20"/>
  <c r="AH87" i="20"/>
  <c r="AI87" i="20"/>
  <c r="AN43" i="20"/>
  <c r="AP43" i="20"/>
  <c r="AQ43" i="20"/>
  <c r="AR43" i="20"/>
  <c r="AT43" i="20"/>
  <c r="AU43" i="20"/>
  <c r="AV43" i="20"/>
  <c r="AW43" i="20"/>
  <c r="AX43" i="20"/>
  <c r="AY43" i="20"/>
  <c r="AZ43" i="20"/>
  <c r="BA43" i="20"/>
  <c r="BB43" i="20"/>
  <c r="BC43" i="20"/>
  <c r="G32" i="20"/>
  <c r="H32" i="20"/>
  <c r="J32" i="20"/>
  <c r="K32" i="20"/>
  <c r="AW44" i="20" s="1"/>
  <c r="M32" i="20"/>
  <c r="N32" i="20"/>
  <c r="P32" i="20"/>
  <c r="Q32" i="20"/>
  <c r="S32" i="20"/>
  <c r="T32" i="20"/>
  <c r="V32" i="20"/>
  <c r="W32" i="20"/>
  <c r="Y32" i="20"/>
  <c r="Z32" i="20"/>
  <c r="AB32" i="20"/>
  <c r="AC32" i="20"/>
  <c r="AE88" i="20"/>
  <c r="AF88" i="20"/>
  <c r="AH88" i="20"/>
  <c r="AI88" i="20"/>
  <c r="AN44" i="20"/>
  <c r="AO44" i="20"/>
  <c r="AQ44" i="20"/>
  <c r="AR44" i="20"/>
  <c r="AS44" i="20"/>
  <c r="AT44" i="20"/>
  <c r="AU44" i="20"/>
  <c r="AV44" i="20"/>
  <c r="AX44" i="20"/>
  <c r="BA44" i="20"/>
  <c r="BB44" i="20"/>
  <c r="BC44" i="20"/>
  <c r="G47" i="20"/>
  <c r="H47" i="20"/>
  <c r="AO41" i="20" s="1"/>
  <c r="J47" i="20"/>
  <c r="K47" i="20"/>
  <c r="M47" i="20"/>
  <c r="N47" i="20"/>
  <c r="P47" i="20"/>
  <c r="Q47" i="20"/>
  <c r="S47" i="20"/>
  <c r="T47" i="20"/>
  <c r="V47" i="20"/>
  <c r="W47" i="20"/>
  <c r="Y47" i="20"/>
  <c r="Z47" i="20"/>
  <c r="AO45" i="20" s="1"/>
  <c r="AB47" i="20"/>
  <c r="AC47" i="20"/>
  <c r="AE11" i="20"/>
  <c r="AF11" i="20"/>
  <c r="AH11" i="20"/>
  <c r="AI11" i="20"/>
  <c r="AN45" i="20"/>
  <c r="AP45" i="20"/>
  <c r="AR45" i="20"/>
  <c r="AT45" i="20"/>
  <c r="AU45" i="20"/>
  <c r="AV45" i="20"/>
  <c r="AW45" i="20"/>
  <c r="AX45" i="20"/>
  <c r="AY45" i="20"/>
  <c r="AZ45" i="20"/>
  <c r="BA45" i="20"/>
  <c r="BB45" i="20"/>
  <c r="BC45" i="20"/>
  <c r="G44" i="20"/>
  <c r="H44" i="20"/>
  <c r="J44" i="20"/>
  <c r="K44" i="20"/>
  <c r="M44" i="20"/>
  <c r="N44" i="20"/>
  <c r="P44" i="20"/>
  <c r="Q44" i="20"/>
  <c r="S44" i="20"/>
  <c r="T44" i="20"/>
  <c r="V44" i="20"/>
  <c r="W44" i="20"/>
  <c r="Y44" i="20"/>
  <c r="Z44" i="20"/>
  <c r="AB44" i="20"/>
  <c r="AC44" i="20"/>
  <c r="AE89" i="20"/>
  <c r="AF89" i="20"/>
  <c r="AH89" i="20"/>
  <c r="AI89" i="20"/>
  <c r="AN46" i="20"/>
  <c r="AO46" i="20"/>
  <c r="AP46" i="20"/>
  <c r="AQ46" i="20"/>
  <c r="AR46" i="20"/>
  <c r="AT46" i="20"/>
  <c r="AU46" i="20"/>
  <c r="AV46" i="20"/>
  <c r="AW46" i="20"/>
  <c r="AX46" i="20"/>
  <c r="BA46" i="20"/>
  <c r="BB46" i="20"/>
  <c r="BC46" i="20"/>
  <c r="G57" i="20"/>
  <c r="H57" i="20"/>
  <c r="J57" i="20"/>
  <c r="K57" i="20"/>
  <c r="M57" i="20"/>
  <c r="N57" i="20"/>
  <c r="P57" i="20"/>
  <c r="Q57" i="20"/>
  <c r="S57" i="20"/>
  <c r="T57" i="20"/>
  <c r="V57" i="20"/>
  <c r="W57" i="20"/>
  <c r="Y57" i="20"/>
  <c r="Z57" i="20"/>
  <c r="AB57" i="20"/>
  <c r="AC57" i="20"/>
  <c r="AE90" i="20"/>
  <c r="AF90" i="20"/>
  <c r="AH90" i="20"/>
  <c r="AI90" i="20"/>
  <c r="AN47" i="20"/>
  <c r="AQ47" i="20"/>
  <c r="AR47" i="20"/>
  <c r="AT47" i="20"/>
  <c r="AU47" i="20"/>
  <c r="AV47" i="20"/>
  <c r="AW47" i="20"/>
  <c r="AX47" i="20"/>
  <c r="AY47" i="20"/>
  <c r="AZ47" i="20"/>
  <c r="BA47" i="20"/>
  <c r="BB47" i="20"/>
  <c r="BC47" i="20"/>
  <c r="G58" i="20"/>
  <c r="H58" i="20"/>
  <c r="J58" i="20"/>
  <c r="K58" i="20"/>
  <c r="M58" i="20"/>
  <c r="N58" i="20"/>
  <c r="P58" i="20"/>
  <c r="Q58" i="20"/>
  <c r="S58" i="20"/>
  <c r="T58" i="20"/>
  <c r="V58" i="20"/>
  <c r="W58" i="20"/>
  <c r="Y58" i="20"/>
  <c r="Z58" i="20"/>
  <c r="AB58" i="20"/>
  <c r="AC58" i="20"/>
  <c r="AE34" i="20"/>
  <c r="AF34" i="20"/>
  <c r="AH34" i="20"/>
  <c r="AI34" i="20"/>
  <c r="AN48" i="20"/>
  <c r="AP48" i="20"/>
  <c r="AR48" i="20"/>
  <c r="AU48" i="20"/>
  <c r="AV48" i="20"/>
  <c r="AW48" i="20"/>
  <c r="AX48" i="20"/>
  <c r="AY48" i="20"/>
  <c r="AZ48" i="20"/>
  <c r="BA48" i="20"/>
  <c r="BB48" i="20"/>
  <c r="BC48" i="20"/>
  <c r="G48" i="20"/>
  <c r="H48" i="20"/>
  <c r="J48" i="20"/>
  <c r="K48" i="20"/>
  <c r="M48" i="20"/>
  <c r="N48" i="20"/>
  <c r="P48" i="20"/>
  <c r="Q48" i="20"/>
  <c r="S48" i="20"/>
  <c r="T48" i="20"/>
  <c r="V48" i="20"/>
  <c r="W48" i="20"/>
  <c r="Y48" i="20"/>
  <c r="Z48" i="20"/>
  <c r="AB48" i="20"/>
  <c r="AC48" i="20"/>
  <c r="AE35" i="20"/>
  <c r="AF35" i="20"/>
  <c r="AH35" i="20"/>
  <c r="AI35" i="20"/>
  <c r="AN49" i="20"/>
  <c r="AO49" i="20"/>
  <c r="AP49" i="20"/>
  <c r="AR49" i="20"/>
  <c r="AT49" i="20"/>
  <c r="AV49" i="20"/>
  <c r="AW49" i="20"/>
  <c r="AX49" i="20"/>
  <c r="AY49" i="20"/>
  <c r="AZ49" i="20"/>
  <c r="BA49" i="20"/>
  <c r="BB49" i="20"/>
  <c r="BC49" i="20"/>
  <c r="G45" i="20"/>
  <c r="H45" i="20"/>
  <c r="J45" i="20"/>
  <c r="K45" i="20"/>
  <c r="M45" i="20"/>
  <c r="N45" i="20"/>
  <c r="P45" i="20"/>
  <c r="Q45" i="20"/>
  <c r="S45" i="20"/>
  <c r="T45" i="20"/>
  <c r="V45" i="20"/>
  <c r="W45" i="20"/>
  <c r="Y45" i="20"/>
  <c r="Z45" i="20"/>
  <c r="AB45" i="20"/>
  <c r="AC45" i="20"/>
  <c r="AE91" i="20"/>
  <c r="AF91" i="20"/>
  <c r="AH91" i="20"/>
  <c r="AI91" i="20"/>
  <c r="AN50" i="20"/>
  <c r="AO50" i="20"/>
  <c r="AP50" i="20"/>
  <c r="AQ50" i="20"/>
  <c r="AR50" i="20"/>
  <c r="AT50" i="20"/>
  <c r="AV50" i="20"/>
  <c r="AW50" i="20"/>
  <c r="AX50" i="20"/>
  <c r="AY50" i="20"/>
  <c r="BA50" i="20"/>
  <c r="BB50" i="20"/>
  <c r="BC50" i="20"/>
  <c r="G61" i="20"/>
  <c r="H61" i="20"/>
  <c r="J61" i="20"/>
  <c r="K61" i="20"/>
  <c r="M61" i="20"/>
  <c r="N61" i="20"/>
  <c r="P61" i="20"/>
  <c r="Q61" i="20"/>
  <c r="AY51" i="20" s="1"/>
  <c r="S61" i="20"/>
  <c r="T61" i="20"/>
  <c r="V61" i="20"/>
  <c r="W61" i="20"/>
  <c r="Y61" i="20"/>
  <c r="Z61" i="20"/>
  <c r="AB61" i="20"/>
  <c r="AC61" i="20"/>
  <c r="AE92" i="20"/>
  <c r="AF92" i="20"/>
  <c r="AH92" i="20"/>
  <c r="AI92" i="20"/>
  <c r="AN51" i="20"/>
  <c r="AO51" i="20"/>
  <c r="AP51" i="20"/>
  <c r="AQ51" i="20"/>
  <c r="AR51" i="20"/>
  <c r="AV51" i="20"/>
  <c r="AW51" i="20"/>
  <c r="AX51" i="20"/>
  <c r="AZ51" i="20"/>
  <c r="BA51" i="20"/>
  <c r="BB51" i="20"/>
  <c r="BC51" i="20"/>
  <c r="G42" i="18"/>
  <c r="H42" i="18"/>
  <c r="AS42" i="18" s="1"/>
  <c r="J42" i="18"/>
  <c r="K42" i="18"/>
  <c r="M42" i="18"/>
  <c r="N42" i="18"/>
  <c r="P42" i="18"/>
  <c r="Q42" i="18"/>
  <c r="S42" i="18"/>
  <c r="T42" i="18"/>
  <c r="V42" i="18"/>
  <c r="W42" i="18"/>
  <c r="Y42" i="18"/>
  <c r="Z42" i="18"/>
  <c r="AB42" i="18"/>
  <c r="AC42" i="18"/>
  <c r="AE42" i="18"/>
  <c r="AF42" i="18"/>
  <c r="AH42" i="18"/>
  <c r="AI42" i="18"/>
  <c r="AN41" i="18"/>
  <c r="AO41" i="18"/>
  <c r="AP41" i="18"/>
  <c r="AQ41" i="18"/>
  <c r="AR41" i="18"/>
  <c r="AS41" i="18"/>
  <c r="AT41" i="18"/>
  <c r="AU41" i="18"/>
  <c r="AV41" i="18"/>
  <c r="AW41" i="18"/>
  <c r="AZ41" i="18"/>
  <c r="BA41" i="18"/>
  <c r="BB41" i="18"/>
  <c r="BC41" i="18"/>
  <c r="G43" i="18"/>
  <c r="H43" i="18"/>
  <c r="J43" i="18"/>
  <c r="K43" i="18"/>
  <c r="M43" i="18"/>
  <c r="N43" i="18"/>
  <c r="P43" i="18"/>
  <c r="Q43" i="18"/>
  <c r="S43" i="18"/>
  <c r="T43" i="18"/>
  <c r="V43" i="18"/>
  <c r="W43" i="18"/>
  <c r="Y43" i="18"/>
  <c r="Z43" i="18"/>
  <c r="AB43" i="18"/>
  <c r="AC43" i="18"/>
  <c r="AE43" i="18"/>
  <c r="AF43" i="18"/>
  <c r="AH43" i="18"/>
  <c r="AI43" i="18"/>
  <c r="AN42" i="18"/>
  <c r="AO42" i="18"/>
  <c r="AP42" i="18"/>
  <c r="AQ42" i="18"/>
  <c r="AR42" i="18"/>
  <c r="AT42" i="18"/>
  <c r="AV42" i="18"/>
  <c r="AW42" i="18"/>
  <c r="AX42" i="18"/>
  <c r="AY42" i="18"/>
  <c r="AZ42" i="18"/>
  <c r="BA42" i="18"/>
  <c r="BB42" i="18"/>
  <c r="BC42" i="18"/>
  <c r="G44" i="18"/>
  <c r="H44" i="18"/>
  <c r="J44" i="18"/>
  <c r="K44" i="18"/>
  <c r="AU44" i="18" s="1"/>
  <c r="M44" i="18"/>
  <c r="N44" i="18"/>
  <c r="P44" i="18"/>
  <c r="Q44" i="18"/>
  <c r="S44" i="18"/>
  <c r="T44" i="18"/>
  <c r="V44" i="18"/>
  <c r="W44" i="18"/>
  <c r="Y44" i="18"/>
  <c r="Z44" i="18"/>
  <c r="AB44" i="18"/>
  <c r="AC44" i="18"/>
  <c r="AE44" i="18"/>
  <c r="AF44" i="18"/>
  <c r="AH44" i="18"/>
  <c r="AI44" i="18"/>
  <c r="AN43" i="18"/>
  <c r="AO43" i="18"/>
  <c r="AP43" i="18"/>
  <c r="AQ43" i="18"/>
  <c r="AR43" i="18"/>
  <c r="AS43" i="18"/>
  <c r="AT43" i="18"/>
  <c r="AV43" i="18"/>
  <c r="AX43" i="18"/>
  <c r="AY43" i="18"/>
  <c r="AZ43" i="18"/>
  <c r="BA43" i="18"/>
  <c r="BB43" i="18"/>
  <c r="BC43" i="18"/>
  <c r="G45" i="18"/>
  <c r="AL45" i="18" s="1"/>
  <c r="H45" i="18"/>
  <c r="J45" i="18"/>
  <c r="K45" i="18"/>
  <c r="M45" i="18"/>
  <c r="N45" i="18"/>
  <c r="P45" i="18"/>
  <c r="Q45" i="18"/>
  <c r="S45" i="18"/>
  <c r="T45" i="18"/>
  <c r="V45" i="18"/>
  <c r="W45" i="18"/>
  <c r="Y45" i="18"/>
  <c r="Z45" i="18"/>
  <c r="AB45" i="18"/>
  <c r="AC45" i="18"/>
  <c r="AE45" i="18"/>
  <c r="AF45" i="18"/>
  <c r="AH45" i="18"/>
  <c r="AI45" i="18"/>
  <c r="AN44" i="18"/>
  <c r="AO44" i="18"/>
  <c r="AP44" i="18"/>
  <c r="AQ44" i="18"/>
  <c r="AR44" i="18"/>
  <c r="AT44" i="18"/>
  <c r="AV44" i="18"/>
  <c r="AW44" i="18"/>
  <c r="AX44" i="18"/>
  <c r="AY44" i="18"/>
  <c r="AZ44" i="18"/>
  <c r="BA44" i="18"/>
  <c r="BB44" i="18"/>
  <c r="BC44" i="18"/>
  <c r="G46" i="18"/>
  <c r="H46" i="18"/>
  <c r="AP46" i="18" s="1"/>
  <c r="J46" i="18"/>
  <c r="K46" i="18"/>
  <c r="M46" i="18"/>
  <c r="N46" i="18"/>
  <c r="P46" i="18"/>
  <c r="Q46" i="18"/>
  <c r="S46" i="18"/>
  <c r="T46" i="18"/>
  <c r="V46" i="18"/>
  <c r="W46" i="18"/>
  <c r="Y46" i="18"/>
  <c r="Z46" i="18"/>
  <c r="AB46" i="18"/>
  <c r="AC46" i="18"/>
  <c r="AE46" i="18"/>
  <c r="AF46" i="18"/>
  <c r="AH46" i="18"/>
  <c r="AI46" i="18"/>
  <c r="AO45" i="18"/>
  <c r="AQ45" i="18"/>
  <c r="AR45" i="18"/>
  <c r="AS45" i="18"/>
  <c r="AT45" i="18"/>
  <c r="AU45" i="18"/>
  <c r="AV45" i="18"/>
  <c r="AW45" i="18"/>
  <c r="AX45" i="18"/>
  <c r="AY45" i="18"/>
  <c r="AZ45" i="18"/>
  <c r="BA45" i="18"/>
  <c r="BB45" i="18"/>
  <c r="BC45" i="18"/>
  <c r="G47" i="18"/>
  <c r="AL47" i="18" s="1"/>
  <c r="H47" i="18"/>
  <c r="J47" i="18"/>
  <c r="K47" i="18"/>
  <c r="M47" i="18"/>
  <c r="N47" i="18"/>
  <c r="P47" i="18"/>
  <c r="Q47" i="18"/>
  <c r="S47" i="18"/>
  <c r="T47" i="18"/>
  <c r="V47" i="18"/>
  <c r="W47" i="18"/>
  <c r="Y47" i="18"/>
  <c r="Z47" i="18"/>
  <c r="AB47" i="18"/>
  <c r="AC47" i="18"/>
  <c r="AE47" i="18"/>
  <c r="AF47" i="18"/>
  <c r="AH47" i="18"/>
  <c r="AI47" i="18"/>
  <c r="AN46" i="18"/>
  <c r="AO46" i="18"/>
  <c r="AQ46" i="18"/>
  <c r="AR46" i="18"/>
  <c r="AS46" i="18"/>
  <c r="AT46" i="18"/>
  <c r="AW46" i="18"/>
  <c r="AX46" i="18"/>
  <c r="AY46" i="18"/>
  <c r="AZ46" i="18"/>
  <c r="BA46" i="18"/>
  <c r="BB46" i="18"/>
  <c r="BC46" i="18"/>
  <c r="G48" i="18"/>
  <c r="H48" i="18"/>
  <c r="AP48" i="18" s="1"/>
  <c r="J48" i="18"/>
  <c r="K48" i="18"/>
  <c r="M48" i="18"/>
  <c r="N48" i="18"/>
  <c r="P48" i="18"/>
  <c r="Q48" i="18"/>
  <c r="S48" i="18"/>
  <c r="T48" i="18"/>
  <c r="V48" i="18"/>
  <c r="W48" i="18"/>
  <c r="Y48" i="18"/>
  <c r="Z48" i="18"/>
  <c r="AB48" i="18"/>
  <c r="AC48" i="18"/>
  <c r="AE48" i="18"/>
  <c r="AF48" i="18"/>
  <c r="AH48" i="18"/>
  <c r="AI48" i="18"/>
  <c r="AO47" i="18"/>
  <c r="AQ47" i="18"/>
  <c r="AR47" i="18"/>
  <c r="AS47" i="18"/>
  <c r="AT47" i="18"/>
  <c r="AU47" i="18"/>
  <c r="AV47" i="18"/>
  <c r="AW47" i="18"/>
  <c r="AX47" i="18"/>
  <c r="AY47" i="18"/>
  <c r="AZ47" i="18"/>
  <c r="BA47" i="18"/>
  <c r="BB47" i="18"/>
  <c r="BC47" i="18"/>
  <c r="G49" i="18"/>
  <c r="H49" i="18"/>
  <c r="J49" i="18"/>
  <c r="K49" i="18"/>
  <c r="M49" i="18"/>
  <c r="N49" i="18"/>
  <c r="P49" i="18"/>
  <c r="Q49" i="18"/>
  <c r="S49" i="18"/>
  <c r="T49" i="18"/>
  <c r="V49" i="18"/>
  <c r="W49" i="18"/>
  <c r="Y49" i="18"/>
  <c r="Z49" i="18"/>
  <c r="AB49" i="18"/>
  <c r="AC49" i="18"/>
  <c r="AE49" i="18"/>
  <c r="AF49" i="18"/>
  <c r="AH49" i="18"/>
  <c r="AI49" i="18"/>
  <c r="AN48" i="18"/>
  <c r="AO48" i="18"/>
  <c r="AQ48" i="18"/>
  <c r="AR48" i="18"/>
  <c r="AS48" i="18"/>
  <c r="AT48" i="18"/>
  <c r="AU48" i="18"/>
  <c r="AV48" i="18"/>
  <c r="AW48" i="18"/>
  <c r="AX48" i="18"/>
  <c r="BA48" i="18"/>
  <c r="BB48" i="18"/>
  <c r="BC48" i="18"/>
  <c r="G50" i="18"/>
  <c r="H50" i="18"/>
  <c r="AS50" i="18" s="1"/>
  <c r="J50" i="18"/>
  <c r="K50" i="18"/>
  <c r="M50" i="18"/>
  <c r="N50" i="18"/>
  <c r="P50" i="18"/>
  <c r="Q50" i="18"/>
  <c r="S50" i="18"/>
  <c r="T50" i="18"/>
  <c r="V50" i="18"/>
  <c r="W50" i="18"/>
  <c r="Y50" i="18"/>
  <c r="Z50" i="18"/>
  <c r="AB50" i="18"/>
  <c r="AC50" i="18"/>
  <c r="AE50" i="18"/>
  <c r="AF50" i="18"/>
  <c r="AH50" i="18"/>
  <c r="AI50" i="18"/>
  <c r="AN49" i="18"/>
  <c r="AO49" i="18"/>
  <c r="AP49" i="18"/>
  <c r="AQ49" i="18"/>
  <c r="AR49" i="18"/>
  <c r="AT49" i="18"/>
  <c r="AU49" i="18"/>
  <c r="AV49" i="18"/>
  <c r="AW49" i="18"/>
  <c r="AX49" i="18"/>
  <c r="AY49" i="18"/>
  <c r="AZ49" i="18"/>
  <c r="BA49" i="18"/>
  <c r="BB49" i="18"/>
  <c r="BC49" i="18"/>
  <c r="G51" i="18"/>
  <c r="H51" i="18"/>
  <c r="J51" i="18"/>
  <c r="K51" i="18"/>
  <c r="M51" i="18"/>
  <c r="N51" i="18"/>
  <c r="P51" i="18"/>
  <c r="Q51" i="18"/>
  <c r="S51" i="18"/>
  <c r="T51" i="18"/>
  <c r="V51" i="18"/>
  <c r="W51" i="18"/>
  <c r="Y51" i="18"/>
  <c r="Z51" i="18"/>
  <c r="AB51" i="18"/>
  <c r="AC51" i="18"/>
  <c r="AE51" i="18"/>
  <c r="AF51" i="18"/>
  <c r="AH51" i="18"/>
  <c r="AI51" i="18"/>
  <c r="AO50" i="18"/>
  <c r="AP50" i="18"/>
  <c r="AQ50" i="18"/>
  <c r="AR50" i="18"/>
  <c r="AT50" i="18"/>
  <c r="AU50" i="18"/>
  <c r="AV50" i="18"/>
  <c r="AW50" i="18"/>
  <c r="AX50" i="18"/>
  <c r="AZ50" i="18"/>
  <c r="BA50" i="18"/>
  <c r="BB50" i="18"/>
  <c r="BC50" i="18"/>
  <c r="G52" i="18"/>
  <c r="H52" i="18"/>
  <c r="AY52" i="18" s="1"/>
  <c r="J52" i="18"/>
  <c r="K52" i="18"/>
  <c r="M52" i="18"/>
  <c r="N52" i="18"/>
  <c r="P52" i="18"/>
  <c r="Q52" i="18"/>
  <c r="S52" i="18"/>
  <c r="T52" i="18"/>
  <c r="V52" i="18"/>
  <c r="W52" i="18"/>
  <c r="Y52" i="18"/>
  <c r="Z52" i="18"/>
  <c r="AB52" i="18"/>
  <c r="AC52" i="18"/>
  <c r="AE52" i="18"/>
  <c r="AF52" i="18"/>
  <c r="AH52" i="18"/>
  <c r="AI52" i="18"/>
  <c r="AN51" i="18"/>
  <c r="AO51" i="18"/>
  <c r="AP51" i="18"/>
  <c r="AQ51" i="18"/>
  <c r="AR51" i="18"/>
  <c r="AT51" i="18"/>
  <c r="AU51" i="18"/>
  <c r="AV51" i="18"/>
  <c r="AW51" i="18"/>
  <c r="AX51" i="18"/>
  <c r="AZ51" i="18"/>
  <c r="BA51" i="18"/>
  <c r="BB51" i="18"/>
  <c r="BC51" i="18"/>
  <c r="G46" i="17"/>
  <c r="H46" i="17"/>
  <c r="J46" i="17"/>
  <c r="K46" i="17"/>
  <c r="M46" i="17"/>
  <c r="N46" i="17"/>
  <c r="P46" i="17"/>
  <c r="Q46" i="17"/>
  <c r="S46" i="17"/>
  <c r="T46" i="17"/>
  <c r="V46" i="17"/>
  <c r="W46" i="17"/>
  <c r="Y46" i="17"/>
  <c r="Z46" i="17"/>
  <c r="AB46" i="17"/>
  <c r="AC46" i="17"/>
  <c r="AE15" i="17"/>
  <c r="AF15" i="17"/>
  <c r="AH15" i="17"/>
  <c r="AI15" i="17"/>
  <c r="AN41" i="17"/>
  <c r="AP41" i="17"/>
  <c r="AQ41" i="17"/>
  <c r="AT41" i="17"/>
  <c r="AV41" i="17"/>
  <c r="AW41" i="17"/>
  <c r="AX41" i="17"/>
  <c r="AY41" i="17"/>
  <c r="AZ41" i="17"/>
  <c r="BA41" i="17"/>
  <c r="BB41" i="17"/>
  <c r="BC41" i="17"/>
  <c r="G25" i="17"/>
  <c r="H25" i="17"/>
  <c r="J25" i="17"/>
  <c r="K25" i="17"/>
  <c r="M25" i="17"/>
  <c r="N25" i="17"/>
  <c r="P25" i="17"/>
  <c r="Q25" i="17"/>
  <c r="S25" i="17"/>
  <c r="T25" i="17"/>
  <c r="V25" i="17"/>
  <c r="W25" i="17"/>
  <c r="Y25" i="17"/>
  <c r="Z25" i="17"/>
  <c r="AB25" i="17"/>
  <c r="AC25" i="17"/>
  <c r="AE52" i="17"/>
  <c r="AF52" i="17"/>
  <c r="AH52" i="17"/>
  <c r="AI52" i="17"/>
  <c r="AP42" i="17"/>
  <c r="AR42" i="17"/>
  <c r="AT42" i="17"/>
  <c r="AU42" i="17"/>
  <c r="AV42" i="17"/>
  <c r="AW42" i="17"/>
  <c r="AX42" i="17"/>
  <c r="AY42" i="17"/>
  <c r="AZ42" i="17"/>
  <c r="BA42" i="17"/>
  <c r="BB42" i="17"/>
  <c r="BC42" i="17"/>
  <c r="G21" i="17"/>
  <c r="H21" i="17"/>
  <c r="J21" i="17"/>
  <c r="K21" i="17"/>
  <c r="M21" i="17"/>
  <c r="N21" i="17"/>
  <c r="P21" i="17"/>
  <c r="Q21" i="17"/>
  <c r="S21" i="17"/>
  <c r="T21" i="17"/>
  <c r="V21" i="17"/>
  <c r="W21" i="17"/>
  <c r="Y21" i="17"/>
  <c r="Z21" i="17"/>
  <c r="AB21" i="17"/>
  <c r="AC21" i="17"/>
  <c r="AE35" i="17"/>
  <c r="AF35" i="17"/>
  <c r="AH35" i="17"/>
  <c r="AI35" i="17"/>
  <c r="AN43" i="17"/>
  <c r="AP43" i="17"/>
  <c r="AT43" i="17"/>
  <c r="AU43" i="17"/>
  <c r="AV43" i="17"/>
  <c r="AW43" i="17"/>
  <c r="AX43" i="17"/>
  <c r="AY43" i="17"/>
  <c r="BA43" i="17"/>
  <c r="BB43" i="17"/>
  <c r="BC43" i="17"/>
  <c r="G41" i="17"/>
  <c r="H41" i="17"/>
  <c r="J41" i="17"/>
  <c r="K41" i="17"/>
  <c r="M41" i="17"/>
  <c r="N41" i="17"/>
  <c r="P41" i="17"/>
  <c r="Q41" i="17"/>
  <c r="S41" i="17"/>
  <c r="T41" i="17"/>
  <c r="V41" i="17"/>
  <c r="W41" i="17"/>
  <c r="Y41" i="17"/>
  <c r="Z41" i="17"/>
  <c r="AB41" i="17"/>
  <c r="AC41" i="17"/>
  <c r="AE34" i="17"/>
  <c r="AF34" i="17"/>
  <c r="AH34" i="17"/>
  <c r="AI34" i="17"/>
  <c r="AN44" i="17"/>
  <c r="AO44" i="17"/>
  <c r="AP44" i="17"/>
  <c r="AQ44" i="17"/>
  <c r="AR44" i="17"/>
  <c r="AT44" i="17"/>
  <c r="AV44" i="17"/>
  <c r="AW44" i="17"/>
  <c r="AX44" i="17"/>
  <c r="AY44" i="17"/>
  <c r="AZ44" i="17"/>
  <c r="BA44" i="17"/>
  <c r="BB44" i="17"/>
  <c r="BC44" i="17"/>
  <c r="G44" i="17"/>
  <c r="H44" i="17"/>
  <c r="J44" i="17"/>
  <c r="K44" i="17"/>
  <c r="M44" i="17"/>
  <c r="N44" i="17"/>
  <c r="P44" i="17"/>
  <c r="Q44" i="17"/>
  <c r="S44" i="17"/>
  <c r="T44" i="17"/>
  <c r="V44" i="17"/>
  <c r="W44" i="17"/>
  <c r="Y44" i="17"/>
  <c r="Z44" i="17"/>
  <c r="AB44" i="17"/>
  <c r="AC44" i="17"/>
  <c r="AE16" i="17"/>
  <c r="AF16" i="17"/>
  <c r="AH16" i="17"/>
  <c r="AI16" i="17"/>
  <c r="AO45" i="17"/>
  <c r="AP45" i="17"/>
  <c r="AR45" i="17"/>
  <c r="AT45" i="17"/>
  <c r="AU45" i="17"/>
  <c r="AV45" i="17"/>
  <c r="AW45" i="17"/>
  <c r="AX45" i="17"/>
  <c r="AY45" i="17"/>
  <c r="AZ45" i="17"/>
  <c r="BA45" i="17"/>
  <c r="BB45" i="17"/>
  <c r="BC45" i="17"/>
  <c r="G50" i="17"/>
  <c r="H50" i="17"/>
  <c r="J50" i="17"/>
  <c r="K50" i="17"/>
  <c r="M50" i="17"/>
  <c r="N50" i="17"/>
  <c r="P50" i="17"/>
  <c r="Q50" i="17"/>
  <c r="S50" i="17"/>
  <c r="T50" i="17"/>
  <c r="V50" i="17"/>
  <c r="W50" i="17"/>
  <c r="Y50" i="17"/>
  <c r="Z50" i="17"/>
  <c r="AB50" i="17"/>
  <c r="AC50" i="17"/>
  <c r="AE27" i="17"/>
  <c r="AF27" i="17"/>
  <c r="AH27" i="17"/>
  <c r="AI27" i="17"/>
  <c r="AN46" i="17"/>
  <c r="AP46" i="17"/>
  <c r="AR46" i="17"/>
  <c r="AT46" i="17"/>
  <c r="AU46" i="17"/>
  <c r="AV46" i="17"/>
  <c r="AW46" i="17"/>
  <c r="AX46" i="17"/>
  <c r="AZ46" i="17"/>
  <c r="BA46" i="17"/>
  <c r="BB46" i="17"/>
  <c r="BC46" i="17"/>
  <c r="G51" i="17"/>
  <c r="H51" i="17"/>
  <c r="J51" i="17"/>
  <c r="K51" i="17"/>
  <c r="M51" i="17"/>
  <c r="N51" i="17"/>
  <c r="P51" i="17"/>
  <c r="Q51" i="17"/>
  <c r="S51" i="17"/>
  <c r="T51" i="17"/>
  <c r="V51" i="17"/>
  <c r="W51" i="17"/>
  <c r="Y51" i="17"/>
  <c r="Z51" i="17"/>
  <c r="AB51" i="17"/>
  <c r="AC51" i="17"/>
  <c r="AE43" i="17"/>
  <c r="AF43" i="17"/>
  <c r="AH43" i="17"/>
  <c r="AI43" i="17"/>
  <c r="AN47" i="17"/>
  <c r="AO47" i="17"/>
  <c r="AR47" i="17"/>
  <c r="AT47" i="17"/>
  <c r="AU47" i="17"/>
  <c r="AV47" i="17"/>
  <c r="AW47" i="17"/>
  <c r="AX47" i="17"/>
  <c r="AY47" i="17"/>
  <c r="AZ47" i="17"/>
  <c r="BA47" i="17"/>
  <c r="BB47" i="17"/>
  <c r="BC47" i="17"/>
  <c r="G49" i="17"/>
  <c r="H49" i="17"/>
  <c r="J49" i="17"/>
  <c r="K49" i="17"/>
  <c r="M49" i="17"/>
  <c r="N49" i="17"/>
  <c r="P49" i="17"/>
  <c r="Q49" i="17"/>
  <c r="S49" i="17"/>
  <c r="T49" i="17"/>
  <c r="V49" i="17"/>
  <c r="W49" i="17"/>
  <c r="Y49" i="17"/>
  <c r="Z49" i="17"/>
  <c r="AB49" i="17"/>
  <c r="AC49" i="17"/>
  <c r="AE55" i="17"/>
  <c r="AF55" i="17"/>
  <c r="AH55" i="17"/>
  <c r="AI55" i="17"/>
  <c r="AN48" i="17"/>
  <c r="AP48" i="17"/>
  <c r="AR48" i="17"/>
  <c r="AT48" i="17"/>
  <c r="AU48" i="17"/>
  <c r="AV48" i="17"/>
  <c r="AW48" i="17"/>
  <c r="AX48" i="17"/>
  <c r="AY48" i="17"/>
  <c r="AZ48" i="17"/>
  <c r="BA48" i="17"/>
  <c r="BB48" i="17"/>
  <c r="G47" i="17"/>
  <c r="H47" i="17"/>
  <c r="J47" i="17"/>
  <c r="K47" i="17"/>
  <c r="M47" i="17"/>
  <c r="N47" i="17"/>
  <c r="P47" i="17"/>
  <c r="Q47" i="17"/>
  <c r="S47" i="17"/>
  <c r="T47" i="17"/>
  <c r="V47" i="17"/>
  <c r="W47" i="17"/>
  <c r="Y47" i="17"/>
  <c r="Z47" i="17"/>
  <c r="AB47" i="17"/>
  <c r="AC47" i="17"/>
  <c r="AE37" i="17"/>
  <c r="AF37" i="17"/>
  <c r="AH37" i="17"/>
  <c r="AI37" i="17"/>
  <c r="AP49" i="17"/>
  <c r="AQ49" i="17"/>
  <c r="AR49" i="17"/>
  <c r="AT49" i="17"/>
  <c r="AU49" i="17"/>
  <c r="AV49" i="17"/>
  <c r="AW49" i="17"/>
  <c r="AX49" i="17"/>
  <c r="AY49" i="17"/>
  <c r="AZ49" i="17"/>
  <c r="BA49" i="17"/>
  <c r="BB49" i="17"/>
  <c r="BC49" i="17"/>
  <c r="G53" i="17"/>
  <c r="H53" i="17"/>
  <c r="J53" i="17"/>
  <c r="K53" i="17"/>
  <c r="M53" i="17"/>
  <c r="N53" i="17"/>
  <c r="P53" i="17"/>
  <c r="Q53" i="17"/>
  <c r="S53" i="17"/>
  <c r="T53" i="17"/>
  <c r="V53" i="17"/>
  <c r="W53" i="17"/>
  <c r="Y53" i="17"/>
  <c r="Z53" i="17"/>
  <c r="AB53" i="17"/>
  <c r="AC53" i="17"/>
  <c r="AE14" i="17"/>
  <c r="AF14" i="17"/>
  <c r="AH14" i="17"/>
  <c r="AI14" i="17"/>
  <c r="AN50" i="17"/>
  <c r="AO50" i="17"/>
  <c r="AP50" i="17"/>
  <c r="AQ50" i="17"/>
  <c r="AR50" i="17"/>
  <c r="AT50" i="17"/>
  <c r="AU50" i="17"/>
  <c r="AV50" i="17"/>
  <c r="AW50" i="17"/>
  <c r="AX50" i="17"/>
  <c r="AZ50" i="17"/>
  <c r="BA50" i="17"/>
  <c r="BB50" i="17"/>
  <c r="G52" i="17"/>
  <c r="H52" i="17"/>
  <c r="J52" i="17"/>
  <c r="K52" i="17"/>
  <c r="M52" i="17"/>
  <c r="N52" i="17"/>
  <c r="P52" i="17"/>
  <c r="Q52" i="17"/>
  <c r="S52" i="17"/>
  <c r="T52" i="17"/>
  <c r="V52" i="17"/>
  <c r="W52" i="17"/>
  <c r="Y52" i="17"/>
  <c r="Z52" i="17"/>
  <c r="AB52" i="17"/>
  <c r="AC52" i="17"/>
  <c r="AE46" i="17"/>
  <c r="AF46" i="17"/>
  <c r="AH46" i="17"/>
  <c r="AI46" i="17"/>
  <c r="AN51" i="17"/>
  <c r="AQ51" i="17"/>
  <c r="AR51" i="17"/>
  <c r="AT51" i="17"/>
  <c r="AU51" i="17"/>
  <c r="AV51" i="17"/>
  <c r="AW51" i="17"/>
  <c r="AX51" i="17"/>
  <c r="AY51" i="17"/>
  <c r="AZ51" i="17"/>
  <c r="BA51" i="17"/>
  <c r="BB51" i="17"/>
  <c r="BC51" i="17"/>
  <c r="G69" i="16"/>
  <c r="H69" i="16"/>
  <c r="J69" i="16"/>
  <c r="K69" i="16"/>
  <c r="M69" i="16"/>
  <c r="N69" i="16"/>
  <c r="P69" i="16"/>
  <c r="Q69" i="16"/>
  <c r="S69" i="16"/>
  <c r="T69" i="16"/>
  <c r="V69" i="16"/>
  <c r="W69" i="16"/>
  <c r="Y69" i="16"/>
  <c r="Z69" i="16"/>
  <c r="AB70" i="16"/>
  <c r="AC70" i="16"/>
  <c r="AE70" i="16"/>
  <c r="AF70" i="16"/>
  <c r="AH70" i="16"/>
  <c r="AI70" i="16"/>
  <c r="AO41" i="16"/>
  <c r="AP41" i="16"/>
  <c r="AR41" i="16"/>
  <c r="AT41" i="16"/>
  <c r="AW41" i="16"/>
  <c r="AX41" i="16"/>
  <c r="AY41" i="16"/>
  <c r="AZ41" i="16"/>
  <c r="BA41" i="16"/>
  <c r="BB41" i="16"/>
  <c r="BC41" i="16"/>
  <c r="G47" i="16"/>
  <c r="H47" i="16"/>
  <c r="J47" i="16"/>
  <c r="K47" i="16"/>
  <c r="M47" i="16"/>
  <c r="N47" i="16"/>
  <c r="P47" i="16"/>
  <c r="Q47" i="16"/>
  <c r="S47" i="16"/>
  <c r="T47" i="16"/>
  <c r="V47" i="16"/>
  <c r="W47" i="16"/>
  <c r="Y47" i="16"/>
  <c r="Z47" i="16"/>
  <c r="AB71" i="16"/>
  <c r="AC71" i="16"/>
  <c r="AE71" i="16"/>
  <c r="AF71" i="16"/>
  <c r="AH71" i="16"/>
  <c r="AI71" i="16"/>
  <c r="AO42" i="16"/>
  <c r="AP42" i="16"/>
  <c r="AR42" i="16"/>
  <c r="AT42" i="16"/>
  <c r="AU42" i="16"/>
  <c r="AW42" i="16"/>
  <c r="AZ42" i="16"/>
  <c r="BA42" i="16"/>
  <c r="BB42" i="16"/>
  <c r="BC42" i="16"/>
  <c r="G43" i="16"/>
  <c r="H43" i="16"/>
  <c r="J43" i="16"/>
  <c r="K43" i="16"/>
  <c r="M43" i="16"/>
  <c r="N43" i="16"/>
  <c r="P43" i="16"/>
  <c r="Q43" i="16"/>
  <c r="S43" i="16"/>
  <c r="T43" i="16"/>
  <c r="V43" i="16"/>
  <c r="W43" i="16"/>
  <c r="Y43" i="16"/>
  <c r="Z43" i="16"/>
  <c r="AB14" i="16"/>
  <c r="AC14" i="16"/>
  <c r="AE14" i="16"/>
  <c r="AF14" i="16"/>
  <c r="AH14" i="16"/>
  <c r="AI14" i="16"/>
  <c r="AO43" i="16"/>
  <c r="AP43" i="16"/>
  <c r="AQ43" i="16"/>
  <c r="AR43" i="16"/>
  <c r="AT43" i="16"/>
  <c r="AV43" i="16"/>
  <c r="AW43" i="16"/>
  <c r="AY43" i="16"/>
  <c r="AZ43" i="16"/>
  <c r="BA43" i="16"/>
  <c r="BB43" i="16"/>
  <c r="BC43" i="16"/>
  <c r="G61" i="16"/>
  <c r="H61" i="16"/>
  <c r="J61" i="16"/>
  <c r="K61" i="16"/>
  <c r="M61" i="16"/>
  <c r="N61" i="16"/>
  <c r="P61" i="16"/>
  <c r="Q61" i="16"/>
  <c r="S61" i="16"/>
  <c r="T61" i="16"/>
  <c r="V61" i="16"/>
  <c r="W61" i="16"/>
  <c r="Y61" i="16"/>
  <c r="Z61" i="16"/>
  <c r="AB52" i="16"/>
  <c r="AC52" i="16"/>
  <c r="AE52" i="16"/>
  <c r="AF52" i="16"/>
  <c r="AH52" i="16"/>
  <c r="AI52" i="16"/>
  <c r="AN44" i="16"/>
  <c r="AO44" i="16"/>
  <c r="AP44" i="16"/>
  <c r="AR44" i="16"/>
  <c r="AT44" i="16"/>
  <c r="AU44" i="16"/>
  <c r="AW44" i="16"/>
  <c r="AY44" i="16"/>
  <c r="AZ44" i="16"/>
  <c r="BA44" i="16"/>
  <c r="BB44" i="16"/>
  <c r="BC44" i="16"/>
  <c r="G70" i="16"/>
  <c r="H70" i="16"/>
  <c r="AQ44" i="16" s="1"/>
  <c r="J70" i="16"/>
  <c r="K70" i="16"/>
  <c r="M70" i="16"/>
  <c r="N70" i="16"/>
  <c r="P70" i="16"/>
  <c r="Q70" i="16"/>
  <c r="S70" i="16"/>
  <c r="T70" i="16"/>
  <c r="AQ47" i="16" s="1"/>
  <c r="V70" i="16"/>
  <c r="W70" i="16"/>
  <c r="Y70" i="16"/>
  <c r="Z70" i="16"/>
  <c r="AB63" i="16"/>
  <c r="AC63" i="16"/>
  <c r="AE63" i="16"/>
  <c r="AF63" i="16"/>
  <c r="AH63" i="16"/>
  <c r="AI63" i="16"/>
  <c r="AN45" i="16"/>
  <c r="AO45" i="16"/>
  <c r="AP45" i="16"/>
  <c r="AT45" i="16"/>
  <c r="AV45" i="16"/>
  <c r="AW45" i="16"/>
  <c r="AY45" i="16"/>
  <c r="AZ45" i="16"/>
  <c r="BA45" i="16"/>
  <c r="BB45" i="16"/>
  <c r="BC45" i="16"/>
  <c r="G59" i="16"/>
  <c r="H59" i="16"/>
  <c r="J59" i="16"/>
  <c r="K59" i="16"/>
  <c r="M59" i="16"/>
  <c r="N59" i="16"/>
  <c r="P59" i="16"/>
  <c r="Q59" i="16"/>
  <c r="S59" i="16"/>
  <c r="T59" i="16"/>
  <c r="V59" i="16"/>
  <c r="W59" i="16"/>
  <c r="Y59" i="16"/>
  <c r="Z59" i="16"/>
  <c r="AB72" i="16"/>
  <c r="AC72" i="16"/>
  <c r="AE72" i="16"/>
  <c r="AF72" i="16"/>
  <c r="AH72" i="16"/>
  <c r="AI72" i="16"/>
  <c r="AN46" i="16"/>
  <c r="AO46" i="16"/>
  <c r="AP46" i="16"/>
  <c r="AQ46" i="16"/>
  <c r="AR46" i="16"/>
  <c r="AT46" i="16"/>
  <c r="AU46" i="16"/>
  <c r="AV46" i="16"/>
  <c r="AW46" i="16"/>
  <c r="AY46" i="16"/>
  <c r="AZ46" i="16"/>
  <c r="BA46" i="16"/>
  <c r="BC46" i="16"/>
  <c r="G57" i="16"/>
  <c r="H57" i="16"/>
  <c r="AN47" i="16" s="1"/>
  <c r="J57" i="16"/>
  <c r="K57" i="16"/>
  <c r="M57" i="16"/>
  <c r="N57" i="16"/>
  <c r="P57" i="16"/>
  <c r="Q57" i="16"/>
  <c r="S57" i="16"/>
  <c r="T57" i="16"/>
  <c r="V57" i="16"/>
  <c r="W57" i="16"/>
  <c r="Y57" i="16"/>
  <c r="Z57" i="16"/>
  <c r="AB73" i="16"/>
  <c r="AC73" i="16"/>
  <c r="AE73" i="16"/>
  <c r="AF73" i="16"/>
  <c r="AH73" i="16"/>
  <c r="AI73" i="16"/>
  <c r="AO47" i="16"/>
  <c r="AP47" i="16"/>
  <c r="AR47" i="16"/>
  <c r="AT47" i="16"/>
  <c r="AU47" i="16"/>
  <c r="AV47" i="16"/>
  <c r="AW47" i="16"/>
  <c r="AY47" i="16"/>
  <c r="AZ47" i="16"/>
  <c r="BA47" i="16"/>
  <c r="BB47" i="16"/>
  <c r="BC47" i="16"/>
  <c r="G35" i="16"/>
  <c r="H35" i="16"/>
  <c r="J35" i="16"/>
  <c r="K35" i="16"/>
  <c r="M35" i="16"/>
  <c r="N35" i="16"/>
  <c r="P35" i="16"/>
  <c r="Q35" i="16"/>
  <c r="S35" i="16"/>
  <c r="T35" i="16"/>
  <c r="V35" i="16"/>
  <c r="W35" i="16"/>
  <c r="Y35" i="16"/>
  <c r="Z35" i="16"/>
  <c r="AB21" i="16"/>
  <c r="AC21" i="16"/>
  <c r="AE21" i="16"/>
  <c r="AF21" i="16"/>
  <c r="AH21" i="16"/>
  <c r="AI21" i="16"/>
  <c r="AP48" i="16"/>
  <c r="AQ48" i="16"/>
  <c r="AR48" i="16"/>
  <c r="AT48" i="16"/>
  <c r="AW48" i="16"/>
  <c r="AX48" i="16"/>
  <c r="AY48" i="16"/>
  <c r="AZ48" i="16"/>
  <c r="BA48" i="16"/>
  <c r="BB48" i="16"/>
  <c r="BC48" i="16"/>
  <c r="G71" i="16"/>
  <c r="H71" i="16"/>
  <c r="J71" i="16"/>
  <c r="K71" i="16"/>
  <c r="M71" i="16"/>
  <c r="N71" i="16"/>
  <c r="P71" i="16"/>
  <c r="Q71" i="16"/>
  <c r="S71" i="16"/>
  <c r="T71" i="16"/>
  <c r="AQ50" i="16" s="1"/>
  <c r="V71" i="16"/>
  <c r="W71" i="16"/>
  <c r="Y71" i="16"/>
  <c r="Z71" i="16"/>
  <c r="AB12" i="16"/>
  <c r="AC12" i="16"/>
  <c r="AE12" i="16"/>
  <c r="AF12" i="16"/>
  <c r="AH12" i="16"/>
  <c r="AI12" i="16"/>
  <c r="AO49" i="16"/>
  <c r="AP49" i="16"/>
  <c r="AR49" i="16"/>
  <c r="AT49" i="16"/>
  <c r="AU49" i="16"/>
  <c r="AV49" i="16"/>
  <c r="AW49" i="16"/>
  <c r="AY49" i="16"/>
  <c r="AZ49" i="16"/>
  <c r="BA49" i="16"/>
  <c r="BB49" i="16"/>
  <c r="BC49" i="16"/>
  <c r="G41" i="16"/>
  <c r="H41" i="16"/>
  <c r="AN43" i="16" s="1"/>
  <c r="J41" i="16"/>
  <c r="K41" i="16"/>
  <c r="M41" i="16"/>
  <c r="N41" i="16"/>
  <c r="P41" i="16"/>
  <c r="Q41" i="16"/>
  <c r="S41" i="16"/>
  <c r="T41" i="16"/>
  <c r="V41" i="16"/>
  <c r="W41" i="16"/>
  <c r="Y41" i="16"/>
  <c r="Z41" i="16"/>
  <c r="AB41" i="16"/>
  <c r="AC41" i="16"/>
  <c r="AE41" i="16"/>
  <c r="AF41" i="16"/>
  <c r="AH41" i="16"/>
  <c r="AI41" i="16"/>
  <c r="AO50" i="16"/>
  <c r="AP50" i="16"/>
  <c r="AR50" i="16"/>
  <c r="AT50" i="16"/>
  <c r="AU50" i="16"/>
  <c r="AV50" i="16"/>
  <c r="AW50" i="16"/>
  <c r="AX50" i="16"/>
  <c r="AZ50" i="16"/>
  <c r="BA50" i="16"/>
  <c r="BB50" i="16"/>
  <c r="BC50" i="16"/>
  <c r="G48" i="16"/>
  <c r="H48" i="16"/>
  <c r="J48" i="16"/>
  <c r="K48" i="16"/>
  <c r="M48" i="16"/>
  <c r="N48" i="16"/>
  <c r="AO51" i="16" s="1"/>
  <c r="P48" i="16"/>
  <c r="Q48" i="16"/>
  <c r="S48" i="16"/>
  <c r="T48" i="16"/>
  <c r="V48" i="16"/>
  <c r="W48" i="16"/>
  <c r="Y48" i="16"/>
  <c r="Z48" i="16"/>
  <c r="AB45" i="16"/>
  <c r="AC45" i="16"/>
  <c r="AE45" i="16"/>
  <c r="AF45" i="16"/>
  <c r="AH45" i="16"/>
  <c r="AI45" i="16"/>
  <c r="AN51" i="16"/>
  <c r="AP51" i="16"/>
  <c r="AQ51" i="16"/>
  <c r="AT51" i="16"/>
  <c r="AW51" i="16"/>
  <c r="AX51" i="16"/>
  <c r="AY51" i="16"/>
  <c r="AZ51" i="16"/>
  <c r="BA51" i="16"/>
  <c r="BB51" i="16"/>
  <c r="BC51" i="16"/>
  <c r="G43" i="15"/>
  <c r="H43" i="15"/>
  <c r="J43" i="15"/>
  <c r="K43" i="15"/>
  <c r="M43" i="15"/>
  <c r="N43" i="15"/>
  <c r="P43" i="15"/>
  <c r="Q43" i="15"/>
  <c r="S43" i="15"/>
  <c r="T43" i="15"/>
  <c r="V43" i="15"/>
  <c r="W43" i="15"/>
  <c r="Y43" i="15"/>
  <c r="Z43" i="15"/>
  <c r="AB30" i="15"/>
  <c r="AC30" i="15"/>
  <c r="AE30" i="15"/>
  <c r="AF30" i="15"/>
  <c r="AH44" i="15"/>
  <c r="AI44" i="15"/>
  <c r="AN41" i="15"/>
  <c r="AP41" i="15"/>
  <c r="AQ41" i="15"/>
  <c r="AS41" i="15"/>
  <c r="AT41" i="15"/>
  <c r="AU41" i="15"/>
  <c r="AW41" i="15"/>
  <c r="AX41" i="15"/>
  <c r="AY41" i="15"/>
  <c r="AZ41" i="15"/>
  <c r="BA41" i="15"/>
  <c r="BC41" i="15"/>
  <c r="G41" i="15"/>
  <c r="H41" i="15"/>
  <c r="J41" i="15"/>
  <c r="K41" i="15"/>
  <c r="M41" i="15"/>
  <c r="N41" i="15"/>
  <c r="P41" i="15"/>
  <c r="Q41" i="15"/>
  <c r="S41" i="15"/>
  <c r="T41" i="15"/>
  <c r="V41" i="15"/>
  <c r="W41" i="15"/>
  <c r="Y41" i="15"/>
  <c r="Z41" i="15"/>
  <c r="AB12" i="15"/>
  <c r="AC12" i="15"/>
  <c r="AE12" i="15"/>
  <c r="AF12" i="15"/>
  <c r="AH40" i="15"/>
  <c r="AI40" i="15"/>
  <c r="AN42" i="15"/>
  <c r="AP42" i="15"/>
  <c r="AQ42" i="15"/>
  <c r="AS42" i="15"/>
  <c r="AT42" i="15"/>
  <c r="AV42" i="15"/>
  <c r="AW42" i="15"/>
  <c r="AX42" i="15"/>
  <c r="AY42" i="15"/>
  <c r="AZ42" i="15"/>
  <c r="BA42" i="15"/>
  <c r="BB42" i="15"/>
  <c r="BC42" i="15"/>
  <c r="G40" i="15"/>
  <c r="H40" i="15"/>
  <c r="J40" i="15"/>
  <c r="K40" i="15"/>
  <c r="M40" i="15"/>
  <c r="N40" i="15"/>
  <c r="P40" i="15"/>
  <c r="Q40" i="15"/>
  <c r="S40" i="15"/>
  <c r="T40" i="15"/>
  <c r="V40" i="15"/>
  <c r="W40" i="15"/>
  <c r="Y40" i="15"/>
  <c r="Z40" i="15"/>
  <c r="AB23" i="15"/>
  <c r="AC23" i="15"/>
  <c r="AE23" i="15"/>
  <c r="AF23" i="15"/>
  <c r="AH43" i="15"/>
  <c r="AI43" i="15"/>
  <c r="AN43" i="15"/>
  <c r="AP43" i="15"/>
  <c r="AQ43" i="15"/>
  <c r="AS43" i="15"/>
  <c r="AT43" i="15"/>
  <c r="AV43" i="15"/>
  <c r="AW43" i="15"/>
  <c r="AX43" i="15"/>
  <c r="AY43" i="15"/>
  <c r="AZ43" i="15"/>
  <c r="BA43" i="15"/>
  <c r="BB43" i="15"/>
  <c r="BC43" i="15"/>
  <c r="G44" i="15"/>
  <c r="H44" i="15"/>
  <c r="J44" i="15"/>
  <c r="K44" i="15"/>
  <c r="M44" i="15"/>
  <c r="N44" i="15"/>
  <c r="P44" i="15"/>
  <c r="Q44" i="15"/>
  <c r="S44" i="15"/>
  <c r="T44" i="15"/>
  <c r="V44" i="15"/>
  <c r="W44" i="15"/>
  <c r="Y44" i="15"/>
  <c r="Z44" i="15"/>
  <c r="AB15" i="15"/>
  <c r="AC15" i="15"/>
  <c r="AE15" i="15"/>
  <c r="AF15" i="15"/>
  <c r="AH41" i="15"/>
  <c r="AI41" i="15"/>
  <c r="AN44" i="15"/>
  <c r="AP44" i="15"/>
  <c r="AQ44" i="15"/>
  <c r="AR44" i="15"/>
  <c r="AT44" i="15"/>
  <c r="AU44" i="15"/>
  <c r="AV44" i="15"/>
  <c r="AW44" i="15"/>
  <c r="AX44" i="15"/>
  <c r="AY44" i="15"/>
  <c r="AZ44" i="15"/>
  <c r="BA44" i="15"/>
  <c r="BC44" i="15"/>
  <c r="G45" i="15"/>
  <c r="H45" i="15"/>
  <c r="J45" i="15"/>
  <c r="K45" i="15"/>
  <c r="M45" i="15"/>
  <c r="N45" i="15"/>
  <c r="P45" i="15"/>
  <c r="Q45" i="15"/>
  <c r="S45" i="15"/>
  <c r="T45" i="15"/>
  <c r="V45" i="15"/>
  <c r="W45" i="15"/>
  <c r="Y45" i="15"/>
  <c r="Z45" i="15"/>
  <c r="AB29" i="15"/>
  <c r="AC29" i="15"/>
  <c r="AE29" i="15"/>
  <c r="AF29" i="15"/>
  <c r="AH45" i="15"/>
  <c r="AI45" i="15"/>
  <c r="AO45" i="15"/>
  <c r="AP45" i="15"/>
  <c r="AQ45" i="15"/>
  <c r="AR45" i="15"/>
  <c r="AS45" i="15"/>
  <c r="AT45" i="15"/>
  <c r="AU45" i="15"/>
  <c r="AW45" i="15"/>
  <c r="AX45" i="15"/>
  <c r="AY45" i="15"/>
  <c r="AZ45" i="15"/>
  <c r="BA45" i="15"/>
  <c r="BB45" i="15"/>
  <c r="BC45" i="15"/>
  <c r="AO47" i="20" l="1"/>
  <c r="AO43" i="20"/>
  <c r="AL47" i="20"/>
  <c r="AL51" i="18"/>
  <c r="AO46" i="17"/>
  <c r="AL50" i="18"/>
  <c r="AL52" i="18"/>
  <c r="AL48" i="18"/>
  <c r="AL43" i="18"/>
  <c r="AL42" i="18"/>
  <c r="AL46" i="18"/>
  <c r="AL49" i="18"/>
  <c r="AL44" i="18"/>
  <c r="AO53" i="17"/>
  <c r="AL52" i="17"/>
  <c r="AL46" i="17"/>
  <c r="AN41" i="16"/>
  <c r="AL41" i="16"/>
  <c r="AL71" i="16"/>
  <c r="AL70" i="16"/>
  <c r="AJ47" i="20"/>
  <c r="AJ50" i="18"/>
  <c r="AP47" i="18"/>
  <c r="AJ42" i="18"/>
  <c r="AY50" i="18"/>
  <c r="AJ47" i="18"/>
  <c r="AP45" i="18"/>
  <c r="AY51" i="18"/>
  <c r="AU43" i="18"/>
  <c r="AJ43" i="18"/>
  <c r="AN42" i="16"/>
  <c r="AQ42" i="16"/>
  <c r="AQ41" i="16"/>
  <c r="AJ49" i="18"/>
  <c r="AJ44" i="18"/>
  <c r="AY48" i="18"/>
  <c r="AU42" i="18"/>
  <c r="AV46" i="18"/>
  <c r="AJ45" i="18"/>
  <c r="AJ51" i="18"/>
  <c r="AJ52" i="18"/>
  <c r="AJ48" i="18"/>
  <c r="AJ46" i="18"/>
  <c r="AO48" i="17"/>
  <c r="AU44" i="17"/>
  <c r="AJ46" i="17"/>
  <c r="AY46" i="17"/>
  <c r="AJ52" i="17"/>
  <c r="AO43" i="17"/>
  <c r="AO42" i="17"/>
  <c r="AP47" i="17"/>
  <c r="AQ49" i="16"/>
  <c r="AN48" i="16"/>
  <c r="BC80" i="20" l="1"/>
  <c r="BB80" i="20"/>
  <c r="BA80" i="20"/>
  <c r="AZ80" i="20"/>
  <c r="AX80" i="20"/>
  <c r="AW80" i="20"/>
  <c r="AU80" i="20"/>
  <c r="AT80" i="20"/>
  <c r="AQ80" i="20"/>
  <c r="AO80" i="20"/>
  <c r="AN80" i="20"/>
  <c r="AI43" i="20"/>
  <c r="AH43" i="20"/>
  <c r="AF43" i="20"/>
  <c r="AE43" i="20"/>
  <c r="AC96" i="20"/>
  <c r="AB96" i="20"/>
  <c r="Z27" i="20"/>
  <c r="AY80" i="20" s="1"/>
  <c r="Y27" i="20"/>
  <c r="W27" i="20"/>
  <c r="V27" i="20"/>
  <c r="T27" i="20"/>
  <c r="S27" i="20"/>
  <c r="Q27" i="20"/>
  <c r="P27" i="20"/>
  <c r="N27" i="20"/>
  <c r="M27" i="20"/>
  <c r="K27" i="20"/>
  <c r="J27" i="20"/>
  <c r="H27" i="20"/>
  <c r="G27" i="20"/>
  <c r="BC78" i="20" l="1"/>
  <c r="BB78" i="20"/>
  <c r="BA78" i="20"/>
  <c r="AZ78" i="20"/>
  <c r="AY78" i="20"/>
  <c r="AW78" i="20"/>
  <c r="AV78" i="20"/>
  <c r="AU78" i="20"/>
  <c r="AT78" i="20"/>
  <c r="AR78" i="20"/>
  <c r="AQ78" i="20"/>
  <c r="AP78" i="20"/>
  <c r="Z34" i="20"/>
  <c r="Y34" i="20"/>
  <c r="W63" i="20"/>
  <c r="V63" i="20"/>
  <c r="T63" i="20"/>
  <c r="S63" i="20"/>
  <c r="Q63" i="20"/>
  <c r="P63" i="20"/>
  <c r="N63" i="20"/>
  <c r="M63" i="20"/>
  <c r="K63" i="20"/>
  <c r="J63" i="20"/>
  <c r="H63" i="20"/>
  <c r="G63" i="20"/>
  <c r="BC21" i="20"/>
  <c r="BB21" i="20"/>
  <c r="BA21" i="20"/>
  <c r="AX21" i="20"/>
  <c r="AW21" i="20"/>
  <c r="AV21" i="20"/>
  <c r="AU21" i="20"/>
  <c r="AT21" i="20"/>
  <c r="AR21" i="20"/>
  <c r="AQ21" i="20"/>
  <c r="AP21" i="20"/>
  <c r="AO21" i="20"/>
  <c r="AI14" i="20"/>
  <c r="AH14" i="20"/>
  <c r="AF14" i="20"/>
  <c r="AE14" i="20"/>
  <c r="AC30" i="20"/>
  <c r="AB30" i="20"/>
  <c r="Z88" i="20"/>
  <c r="Y88" i="20"/>
  <c r="BC51" i="6" l="1"/>
  <c r="BA51" i="6"/>
  <c r="AZ51" i="6"/>
  <c r="AY51" i="6"/>
  <c r="AV51" i="6"/>
  <c r="AU51" i="6"/>
  <c r="AT51" i="6"/>
  <c r="AR51" i="6"/>
  <c r="AP51" i="6"/>
  <c r="BC50" i="6"/>
  <c r="BA50" i="6"/>
  <c r="AY50" i="6"/>
  <c r="AW50" i="6"/>
  <c r="AU50" i="6"/>
  <c r="AT50" i="6"/>
  <c r="AP50" i="6"/>
  <c r="AO50" i="6"/>
  <c r="AN50" i="6"/>
  <c r="BC49" i="6"/>
  <c r="BA49" i="6"/>
  <c r="AY49" i="6"/>
  <c r="AX49" i="6"/>
  <c r="AV49" i="6"/>
  <c r="AU49" i="6"/>
  <c r="AR49" i="6"/>
  <c r="AP49" i="6"/>
  <c r="BC48" i="6"/>
  <c r="BA48" i="6"/>
  <c r="AZ48" i="6"/>
  <c r="AY48" i="6"/>
  <c r="AV48" i="6"/>
  <c r="AU48" i="6"/>
  <c r="AT48" i="6"/>
  <c r="AQ48" i="6"/>
  <c r="AP48" i="6"/>
  <c r="AO48" i="6"/>
  <c r="BC47" i="6"/>
  <c r="BA47" i="6"/>
  <c r="AZ47" i="6"/>
  <c r="AY47" i="6"/>
  <c r="AX47" i="6"/>
  <c r="AW47" i="6"/>
  <c r="AV47" i="6"/>
  <c r="AU47" i="6"/>
  <c r="AT47" i="6"/>
  <c r="AP47" i="6"/>
  <c r="AN47" i="6"/>
  <c r="BC46" i="6"/>
  <c r="BA46" i="6"/>
  <c r="AZ46" i="6"/>
  <c r="AY46" i="6"/>
  <c r="AU46" i="6"/>
  <c r="AP46" i="6"/>
  <c r="AO46" i="6"/>
  <c r="AN46" i="6"/>
  <c r="BC45" i="6"/>
  <c r="BB45" i="6"/>
  <c r="AZ45" i="6"/>
  <c r="AW45" i="6"/>
  <c r="AV45" i="6"/>
  <c r="AU45" i="6"/>
  <c r="AR45" i="6"/>
  <c r="AP45" i="6"/>
  <c r="BC80" i="16"/>
  <c r="BA80" i="16"/>
  <c r="AZ80" i="16"/>
  <c r="AX80" i="16"/>
  <c r="AW80" i="16"/>
  <c r="AV80" i="16"/>
  <c r="AU80" i="16"/>
  <c r="AT80" i="16"/>
  <c r="AR80" i="16"/>
  <c r="AQ80" i="16"/>
  <c r="AP80" i="16"/>
  <c r="AO80" i="16"/>
  <c r="AN80" i="16"/>
  <c r="BC79" i="16"/>
  <c r="BB79" i="16"/>
  <c r="BA79" i="16"/>
  <c r="AZ79" i="16"/>
  <c r="AW79" i="16"/>
  <c r="AV79" i="16"/>
  <c r="AT79" i="16"/>
  <c r="AR79" i="16"/>
  <c r="AQ79" i="16"/>
  <c r="AO79" i="16"/>
  <c r="AN79" i="16"/>
  <c r="BC78" i="16"/>
  <c r="BB78" i="16"/>
  <c r="BA78" i="16"/>
  <c r="AZ78" i="16"/>
  <c r="AW78" i="16"/>
  <c r="AV78" i="16"/>
  <c r="AU78" i="16"/>
  <c r="AT78" i="16"/>
  <c r="AR78" i="16"/>
  <c r="AP78" i="16"/>
  <c r="AO78" i="16"/>
  <c r="AN78" i="16"/>
  <c r="BC77" i="16"/>
  <c r="BA77" i="16"/>
  <c r="AZ77" i="16"/>
  <c r="AY77" i="16"/>
  <c r="AX77" i="16"/>
  <c r="AW77" i="16"/>
  <c r="AT77" i="16"/>
  <c r="AR77" i="16"/>
  <c r="AO77" i="16"/>
  <c r="BC75" i="16"/>
  <c r="BA75" i="16"/>
  <c r="AZ75" i="16"/>
  <c r="AX75" i="16"/>
  <c r="AW75" i="16"/>
  <c r="AU75" i="16"/>
  <c r="AT75" i="16"/>
  <c r="AR75" i="16"/>
  <c r="AP75" i="16"/>
  <c r="AO75" i="16"/>
  <c r="AN75" i="16"/>
  <c r="BB74" i="16"/>
  <c r="BA74" i="16"/>
  <c r="AZ74" i="16"/>
  <c r="AX74" i="16"/>
  <c r="AW74" i="16"/>
  <c r="AT74" i="16"/>
  <c r="AR74" i="16"/>
  <c r="AO74" i="16"/>
  <c r="BC73" i="16"/>
  <c r="BB73" i="16"/>
  <c r="BA73" i="16"/>
  <c r="AZ73" i="16"/>
  <c r="AX73" i="16"/>
  <c r="AW73" i="16"/>
  <c r="AV73" i="16"/>
  <c r="AU73" i="16"/>
  <c r="AT73" i="16"/>
  <c r="AR73" i="16"/>
  <c r="AO73" i="16"/>
  <c r="BC72" i="16"/>
  <c r="BA72" i="16"/>
  <c r="AZ72" i="16"/>
  <c r="AX72" i="16"/>
  <c r="AW72" i="16"/>
  <c r="AV72" i="16"/>
  <c r="AU72" i="16"/>
  <c r="AT72" i="16"/>
  <c r="AR72" i="16"/>
  <c r="BB71" i="16"/>
  <c r="BA71" i="16"/>
  <c r="AZ71" i="16"/>
  <c r="AX71" i="16"/>
  <c r="AW71" i="16"/>
  <c r="AV71" i="16"/>
  <c r="AT71" i="16"/>
  <c r="AR71" i="16"/>
  <c r="AP71" i="16"/>
  <c r="AN71" i="16"/>
  <c r="BB70" i="16"/>
  <c r="BA70" i="16"/>
  <c r="AZ70" i="16"/>
  <c r="AY70" i="16"/>
  <c r="AX70" i="16"/>
  <c r="AW70" i="16"/>
  <c r="AV70" i="16"/>
  <c r="AT70" i="16"/>
  <c r="AR70" i="16"/>
  <c r="AQ70" i="16"/>
  <c r="BC69" i="16"/>
  <c r="BB69" i="16"/>
  <c r="BA69" i="16"/>
  <c r="AZ69" i="16"/>
  <c r="AW69" i="16"/>
  <c r="AV69" i="16"/>
  <c r="AT69" i="16"/>
  <c r="AQ69" i="16"/>
  <c r="AP69" i="16"/>
  <c r="AO69" i="16"/>
  <c r="BC68" i="16"/>
  <c r="BB68" i="16"/>
  <c r="BA68" i="16"/>
  <c r="AZ68" i="16"/>
  <c r="AX68" i="16"/>
  <c r="AW68" i="16"/>
  <c r="AV68" i="16"/>
  <c r="AT68" i="16"/>
  <c r="AQ68" i="16"/>
  <c r="AP68" i="16"/>
  <c r="AO68" i="16"/>
  <c r="BB67" i="16"/>
  <c r="BA67" i="16"/>
  <c r="AZ67" i="16"/>
  <c r="AX67" i="16"/>
  <c r="AW67" i="16"/>
  <c r="AV67" i="16"/>
  <c r="AU67" i="16"/>
  <c r="AT67" i="16"/>
  <c r="AQ67" i="16"/>
  <c r="AP67" i="16"/>
  <c r="AO67" i="16"/>
  <c r="BB66" i="16"/>
  <c r="BA66" i="16"/>
  <c r="AZ66" i="16"/>
  <c r="AX66" i="16"/>
  <c r="AW66" i="16"/>
  <c r="AV66" i="16"/>
  <c r="AU66" i="16"/>
  <c r="AT66" i="16"/>
  <c r="AR66" i="16"/>
  <c r="AP66" i="16"/>
  <c r="AO66" i="16"/>
  <c r="AN66" i="16"/>
  <c r="BC65" i="16"/>
  <c r="BB65" i="16"/>
  <c r="BA65" i="16"/>
  <c r="AZ65" i="16"/>
  <c r="AY65" i="16"/>
  <c r="AX65" i="16"/>
  <c r="AW65" i="16"/>
  <c r="AT65" i="16"/>
  <c r="AR65" i="16"/>
  <c r="AP65" i="16"/>
  <c r="BC64" i="16"/>
  <c r="BB64" i="16"/>
  <c r="BA64" i="16"/>
  <c r="AZ64" i="16"/>
  <c r="AX64" i="16"/>
  <c r="AW64" i="16"/>
  <c r="AV64" i="16"/>
  <c r="AU64" i="16"/>
  <c r="AT64" i="16"/>
  <c r="AR64" i="16"/>
  <c r="AO64" i="16"/>
  <c r="BC63" i="16"/>
  <c r="BB63" i="16"/>
  <c r="BA63" i="16"/>
  <c r="AZ63" i="16"/>
  <c r="AX63" i="16"/>
  <c r="AW63" i="16"/>
  <c r="AT63" i="16"/>
  <c r="AR63" i="16"/>
  <c r="AP63" i="16"/>
  <c r="AO63" i="16"/>
  <c r="BC62" i="16"/>
  <c r="BB62" i="16"/>
  <c r="BA62" i="16"/>
  <c r="AZ62" i="16"/>
  <c r="AW62" i="16"/>
  <c r="AU62" i="16"/>
  <c r="AT62" i="16"/>
  <c r="AR62" i="16"/>
  <c r="AQ62" i="16"/>
  <c r="AN62" i="16"/>
  <c r="BB61" i="16"/>
  <c r="BA61" i="16"/>
  <c r="AZ61" i="16"/>
  <c r="AW61" i="16"/>
  <c r="AU61" i="16"/>
  <c r="AT61" i="16"/>
  <c r="AR61" i="16"/>
  <c r="AP61" i="16"/>
  <c r="AO61" i="16"/>
  <c r="BB60" i="16"/>
  <c r="BA60" i="16"/>
  <c r="AZ60" i="16"/>
  <c r="AY60" i="16"/>
  <c r="AW60" i="16"/>
  <c r="AV60" i="16"/>
  <c r="AU60" i="16"/>
  <c r="AT60" i="16"/>
  <c r="AR60" i="16"/>
  <c r="AP60" i="16"/>
  <c r="AO60" i="16"/>
  <c r="BC59" i="16"/>
  <c r="BB59" i="16"/>
  <c r="BA59" i="16"/>
  <c r="AZ59" i="16"/>
  <c r="AW59" i="16"/>
  <c r="AV59" i="16"/>
  <c r="AU59" i="16"/>
  <c r="AT59" i="16"/>
  <c r="AR59" i="16"/>
  <c r="AP59" i="16"/>
  <c r="AO59" i="16"/>
  <c r="BC58" i="16"/>
  <c r="BB58" i="16"/>
  <c r="BA58" i="16"/>
  <c r="AZ58" i="16"/>
  <c r="AW58" i="16"/>
  <c r="AV58" i="16"/>
  <c r="AU58" i="16"/>
  <c r="AT58" i="16"/>
  <c r="AR58" i="16"/>
  <c r="AP58" i="16"/>
  <c r="AO58" i="16"/>
  <c r="BC57" i="16"/>
  <c r="BB57" i="16"/>
  <c r="BA57" i="16"/>
  <c r="AZ57" i="16"/>
  <c r="AW57" i="16"/>
  <c r="AV57" i="16"/>
  <c r="AU57" i="16"/>
  <c r="AT57" i="16"/>
  <c r="AR57" i="16"/>
  <c r="AP57" i="16"/>
  <c r="AO57" i="16"/>
  <c r="BC56" i="16"/>
  <c r="BB56" i="16"/>
  <c r="BA56" i="16"/>
  <c r="AZ56" i="16"/>
  <c r="AW56" i="16"/>
  <c r="AV56" i="16"/>
  <c r="AU56" i="16"/>
  <c r="AT56" i="16"/>
  <c r="AS56" i="16"/>
  <c r="AR56" i="16"/>
  <c r="AO56" i="16"/>
  <c r="BC55" i="16"/>
  <c r="BB55" i="16"/>
  <c r="BA55" i="16"/>
  <c r="AZ55" i="16"/>
  <c r="AW55" i="16"/>
  <c r="AV55" i="16"/>
  <c r="AU55" i="16"/>
  <c r="AT55" i="16"/>
  <c r="AR55" i="16"/>
  <c r="AP55" i="16"/>
  <c r="AO55" i="16"/>
  <c r="BC54" i="16"/>
  <c r="BB54" i="16"/>
  <c r="BA54" i="16"/>
  <c r="AZ54" i="16"/>
  <c r="AX54" i="16"/>
  <c r="AW54" i="16"/>
  <c r="AV54" i="16"/>
  <c r="AT54" i="16"/>
  <c r="AR54" i="16"/>
  <c r="AP54" i="16"/>
  <c r="BC53" i="16"/>
  <c r="BB53" i="16"/>
  <c r="BA53" i="16"/>
  <c r="AZ53" i="16"/>
  <c r="AW53" i="16"/>
  <c r="AV53" i="16"/>
  <c r="AT53" i="16"/>
  <c r="AP53" i="16"/>
  <c r="AO53" i="16"/>
  <c r="BC52" i="16"/>
  <c r="BB52" i="16"/>
  <c r="BA52" i="16"/>
  <c r="AZ52" i="16"/>
  <c r="AX52" i="16"/>
  <c r="AW52" i="16"/>
  <c r="AT52" i="16"/>
  <c r="AQ52" i="16"/>
  <c r="AP52" i="16"/>
  <c r="AN52" i="16"/>
  <c r="BB52" i="17"/>
  <c r="BA52" i="17"/>
  <c r="AX52" i="17"/>
  <c r="AW52" i="17"/>
  <c r="AV52" i="17"/>
  <c r="AU52" i="17"/>
  <c r="AT52" i="17"/>
  <c r="AR52" i="17"/>
  <c r="AQ52" i="17"/>
  <c r="AP52" i="17"/>
  <c r="AO52" i="17"/>
  <c r="AN52" i="17"/>
  <c r="BC81" i="20"/>
  <c r="BB81" i="20"/>
  <c r="BA81" i="20"/>
  <c r="AZ81" i="20"/>
  <c r="AY81" i="20"/>
  <c r="AW81" i="20"/>
  <c r="AV81" i="20"/>
  <c r="AU81" i="20"/>
  <c r="AT81" i="20"/>
  <c r="AR81" i="20"/>
  <c r="AQ81" i="20"/>
  <c r="AP81" i="20"/>
  <c r="AO81" i="20"/>
  <c r="AN81" i="20"/>
  <c r="BC79" i="20"/>
  <c r="BB79" i="20"/>
  <c r="BA79" i="20"/>
  <c r="AZ79" i="20"/>
  <c r="AX79" i="20"/>
  <c r="AW79" i="20"/>
  <c r="AV79" i="20"/>
  <c r="AU79" i="20"/>
  <c r="AT79" i="20"/>
  <c r="AR79" i="20"/>
  <c r="AQ79" i="20"/>
  <c r="AP79" i="20"/>
  <c r="AO79" i="20"/>
  <c r="BC77" i="20"/>
  <c r="BB77" i="20"/>
  <c r="BA77" i="20"/>
  <c r="AX77" i="20"/>
  <c r="AV77" i="20"/>
  <c r="AU77" i="20"/>
  <c r="AS77" i="20"/>
  <c r="AR77" i="20"/>
  <c r="AP77" i="20"/>
  <c r="AO77" i="20"/>
  <c r="BC76" i="20"/>
  <c r="BB76" i="20"/>
  <c r="BA76" i="20"/>
  <c r="AZ76" i="20"/>
  <c r="AV76" i="20"/>
  <c r="AU76" i="20"/>
  <c r="AT76" i="20"/>
  <c r="AR76" i="20"/>
  <c r="AQ76" i="20"/>
  <c r="AP76" i="20"/>
  <c r="AO76" i="20"/>
  <c r="AN76" i="20"/>
  <c r="BC75" i="20"/>
  <c r="BB75" i="20"/>
  <c r="BA75" i="20"/>
  <c r="AZ75" i="20"/>
  <c r="AY75" i="20"/>
  <c r="AW75" i="20"/>
  <c r="AV75" i="20"/>
  <c r="AU75" i="20"/>
  <c r="AT75" i="20"/>
  <c r="AQ75" i="20"/>
  <c r="AP75" i="20"/>
  <c r="AO75" i="20"/>
  <c r="AN75" i="20"/>
  <c r="BC74" i="20"/>
  <c r="BB74" i="20"/>
  <c r="BA74" i="20"/>
  <c r="AZ74" i="20"/>
  <c r="AX74" i="20"/>
  <c r="AW74" i="20"/>
  <c r="AV74" i="20"/>
  <c r="AT74" i="20"/>
  <c r="AR74" i="20"/>
  <c r="AQ74" i="20"/>
  <c r="AO74" i="20"/>
  <c r="AN74" i="20"/>
  <c r="BC73" i="20"/>
  <c r="BB73" i="20"/>
  <c r="BA73" i="20"/>
  <c r="AX73" i="20"/>
  <c r="AW73" i="20"/>
  <c r="AV73" i="20"/>
  <c r="AT73" i="20"/>
  <c r="AR73" i="20"/>
  <c r="AQ73" i="20"/>
  <c r="AP73" i="20"/>
  <c r="AN73" i="20"/>
  <c r="BC72" i="20"/>
  <c r="BB72" i="20"/>
  <c r="BA72" i="20"/>
  <c r="AZ72" i="20"/>
  <c r="AY72" i="20"/>
  <c r="AX72" i="20"/>
  <c r="AU72" i="20"/>
  <c r="AQ72" i="20"/>
  <c r="AP72" i="20"/>
  <c r="AO72" i="20"/>
  <c r="AN72" i="20"/>
  <c r="BC71" i="20"/>
  <c r="BB71" i="20"/>
  <c r="BA71" i="20"/>
  <c r="AZ71" i="20"/>
  <c r="AX71" i="20"/>
  <c r="AV71" i="20"/>
  <c r="AU71" i="20"/>
  <c r="AT71" i="20"/>
  <c r="AR71" i="20"/>
  <c r="AQ71" i="20"/>
  <c r="AP71" i="20"/>
  <c r="AO71" i="20"/>
  <c r="BC70" i="20"/>
  <c r="BB70" i="20"/>
  <c r="BA70" i="20"/>
  <c r="AZ70" i="20"/>
  <c r="AW70" i="20"/>
  <c r="AV70" i="20"/>
  <c r="AU70" i="20"/>
  <c r="AT70" i="20"/>
  <c r="AR70" i="20"/>
  <c r="AQ70" i="20"/>
  <c r="AP70" i="20"/>
  <c r="AN70" i="20"/>
  <c r="BC69" i="20"/>
  <c r="BB69" i="20"/>
  <c r="BA69" i="20"/>
  <c r="AX69" i="20"/>
  <c r="AW69" i="20"/>
  <c r="AV69" i="20"/>
  <c r="AU69" i="20"/>
  <c r="AT69" i="20"/>
  <c r="AS69" i="20"/>
  <c r="AR69" i="20"/>
  <c r="AO69" i="20"/>
  <c r="AN69" i="20"/>
  <c r="BC68" i="20"/>
  <c r="BB68" i="20"/>
  <c r="BA68" i="20"/>
  <c r="AZ68" i="20"/>
  <c r="AY68" i="20"/>
  <c r="AW68" i="20"/>
  <c r="AV68" i="20"/>
  <c r="AU68" i="20"/>
  <c r="AT68" i="20"/>
  <c r="AQ68" i="20"/>
  <c r="AP68" i="20"/>
  <c r="AO68" i="20"/>
  <c r="BC67" i="20"/>
  <c r="BB67" i="20"/>
  <c r="BA67" i="20"/>
  <c r="AY67" i="20"/>
  <c r="AX67" i="20"/>
  <c r="AW67" i="20"/>
  <c r="AV67" i="20"/>
  <c r="AU67" i="20"/>
  <c r="AT67" i="20"/>
  <c r="AR67" i="20"/>
  <c r="AQ67" i="20"/>
  <c r="AP67" i="20"/>
  <c r="AO67" i="20"/>
  <c r="AN67" i="20"/>
  <c r="BC66" i="20"/>
  <c r="BB66" i="20"/>
  <c r="BA66" i="20"/>
  <c r="AZ66" i="20"/>
  <c r="AX66" i="20"/>
  <c r="AV66" i="20"/>
  <c r="AR66" i="20"/>
  <c r="AQ66" i="20"/>
  <c r="AP66" i="20"/>
  <c r="AO66" i="20"/>
  <c r="AN66" i="20"/>
  <c r="BC65" i="20"/>
  <c r="BB65" i="20"/>
  <c r="BA65" i="20"/>
  <c r="AZ65" i="20"/>
  <c r="AW65" i="20"/>
  <c r="AV65" i="20"/>
  <c r="AT65" i="20"/>
  <c r="AQ65" i="20"/>
  <c r="AP65" i="20"/>
  <c r="AN65" i="20"/>
  <c r="BC64" i="20"/>
  <c r="BB64" i="20"/>
  <c r="BA64" i="20"/>
  <c r="AZ64" i="20"/>
  <c r="AY64" i="20"/>
  <c r="AX64" i="20"/>
  <c r="AW64" i="20"/>
  <c r="AV64" i="20"/>
  <c r="AU64" i="20"/>
  <c r="AR64" i="20"/>
  <c r="AQ64" i="20"/>
  <c r="AP64" i="20"/>
  <c r="BC63" i="20"/>
  <c r="BB63" i="20"/>
  <c r="BA63" i="20"/>
  <c r="AZ63" i="20"/>
  <c r="AY63" i="20"/>
  <c r="AX63" i="20"/>
  <c r="AV63" i="20"/>
  <c r="AU63" i="20"/>
  <c r="AT63" i="20"/>
  <c r="AR63" i="20"/>
  <c r="AQ63" i="20"/>
  <c r="AO63" i="20"/>
  <c r="AN63" i="20"/>
  <c r="BC62" i="20"/>
  <c r="BB62" i="20"/>
  <c r="BA62" i="20"/>
  <c r="AZ62" i="20"/>
  <c r="AX62" i="20"/>
  <c r="AW62" i="20"/>
  <c r="AV62" i="20"/>
  <c r="AU62" i="20"/>
  <c r="AR62" i="20"/>
  <c r="AQ62" i="20"/>
  <c r="AP62" i="20"/>
  <c r="AN62" i="20"/>
  <c r="BC61" i="20"/>
  <c r="BB61" i="20"/>
  <c r="BA61" i="20"/>
  <c r="AZ61" i="20"/>
  <c r="AX61" i="20"/>
  <c r="AW61" i="20"/>
  <c r="AU61" i="20"/>
  <c r="AT61" i="20"/>
  <c r="AS61" i="20"/>
  <c r="AR61" i="20"/>
  <c r="AQ61" i="20"/>
  <c r="AO61" i="20"/>
  <c r="AN61" i="20"/>
  <c r="BC60" i="20"/>
  <c r="BB60" i="20"/>
  <c r="BA60" i="20"/>
  <c r="AZ60" i="20"/>
  <c r="AX60" i="20"/>
  <c r="AW60" i="20"/>
  <c r="AV60" i="20"/>
  <c r="AU60" i="20"/>
  <c r="AT60" i="20"/>
  <c r="AR60" i="20"/>
  <c r="AQ60" i="20"/>
  <c r="AP60" i="20"/>
  <c r="BC59" i="20"/>
  <c r="BB59" i="20"/>
  <c r="BA59" i="20"/>
  <c r="AZ59" i="20"/>
  <c r="AY59" i="20"/>
  <c r="AW59" i="20"/>
  <c r="AV59" i="20"/>
  <c r="AU59" i="20"/>
  <c r="AT59" i="20"/>
  <c r="AR59" i="20"/>
  <c r="AQ59" i="20"/>
  <c r="AP59" i="20"/>
  <c r="AO59" i="20"/>
  <c r="AN59" i="20"/>
  <c r="BC58" i="20"/>
  <c r="BB58" i="20"/>
  <c r="BA58" i="20"/>
  <c r="AZ58" i="20"/>
  <c r="AX58" i="20"/>
  <c r="AW58" i="20"/>
  <c r="AV58" i="20"/>
  <c r="AU58" i="20"/>
  <c r="AR58" i="20"/>
  <c r="AP58" i="20"/>
  <c r="AO58" i="20"/>
  <c r="AN58" i="20"/>
  <c r="BC57" i="20"/>
  <c r="BB57" i="20"/>
  <c r="BA57" i="20"/>
  <c r="AZ57" i="20"/>
  <c r="AX57" i="20"/>
  <c r="AV57" i="20"/>
  <c r="AU57" i="20"/>
  <c r="AR57" i="20"/>
  <c r="AQ57" i="20"/>
  <c r="AP57" i="20"/>
  <c r="AN57" i="20"/>
  <c r="BC56" i="20"/>
  <c r="BB56" i="20"/>
  <c r="BA56" i="20"/>
  <c r="AZ56" i="20"/>
  <c r="AW56" i="20"/>
  <c r="AV56" i="20"/>
  <c r="AU56" i="20"/>
  <c r="AT56" i="20"/>
  <c r="AR56" i="20"/>
  <c r="AQ56" i="20"/>
  <c r="AP56" i="20"/>
  <c r="AN56" i="20"/>
  <c r="BC55" i="20"/>
  <c r="BB55" i="20"/>
  <c r="BA55" i="20"/>
  <c r="AZ55" i="20"/>
  <c r="AX55" i="20"/>
  <c r="AW55" i="20"/>
  <c r="AV55" i="20"/>
  <c r="AU55" i="20"/>
  <c r="AT55" i="20"/>
  <c r="AR55" i="20"/>
  <c r="AQ55" i="20"/>
  <c r="AP55" i="20"/>
  <c r="BC54" i="20"/>
  <c r="BB54" i="20"/>
  <c r="BA54" i="20"/>
  <c r="AZ54" i="20"/>
  <c r="AX54" i="20"/>
  <c r="AW54" i="20"/>
  <c r="AV54" i="20"/>
  <c r="AT54" i="20"/>
  <c r="AR54" i="20"/>
  <c r="AQ54" i="20"/>
  <c r="AP54" i="20"/>
  <c r="AO54" i="20"/>
  <c r="AN54" i="20"/>
  <c r="BC53" i="20"/>
  <c r="BB53" i="20"/>
  <c r="BA53" i="20"/>
  <c r="AZ53" i="20"/>
  <c r="AX53" i="20"/>
  <c r="AW53" i="20"/>
  <c r="AV53" i="20"/>
  <c r="AT53" i="20"/>
  <c r="AR53" i="20"/>
  <c r="AQ53" i="20"/>
  <c r="AP53" i="20"/>
  <c r="AN53" i="20"/>
  <c r="BC52" i="20"/>
  <c r="BB52" i="20"/>
  <c r="BA52" i="20"/>
  <c r="AZ52" i="20"/>
  <c r="AW52" i="20"/>
  <c r="AV52" i="20"/>
  <c r="AT52" i="20"/>
  <c r="AR52" i="20"/>
  <c r="AQ52" i="20"/>
  <c r="AP52" i="20"/>
  <c r="AO52" i="20"/>
  <c r="BC44" i="6"/>
  <c r="BC43" i="6"/>
  <c r="BC42" i="6"/>
  <c r="BC41" i="6"/>
  <c r="BC39" i="4"/>
  <c r="BC38" i="4"/>
  <c r="BC37" i="4"/>
  <c r="BC36" i="4"/>
  <c r="BC35" i="4"/>
  <c r="BC34" i="4"/>
  <c r="BC33" i="4"/>
  <c r="BC32" i="4"/>
  <c r="BC31" i="4"/>
  <c r="BC30" i="4"/>
  <c r="BC29" i="4"/>
  <c r="BC28" i="4"/>
  <c r="BC27" i="4"/>
  <c r="BC40" i="6"/>
  <c r="BC39" i="6"/>
  <c r="BC38" i="6"/>
  <c r="BC37" i="6"/>
  <c r="BC36" i="6"/>
  <c r="BC35" i="6"/>
  <c r="BC34" i="6"/>
  <c r="BC33" i="6"/>
  <c r="BC32" i="6"/>
  <c r="BC31" i="6"/>
  <c r="BC30" i="6"/>
  <c r="BC29" i="6"/>
  <c r="BC28" i="6"/>
  <c r="BC27" i="6"/>
  <c r="BC40" i="7"/>
  <c r="BC39" i="7"/>
  <c r="BC38" i="7"/>
  <c r="BC37" i="7"/>
  <c r="BC36" i="7"/>
  <c r="BC35" i="7"/>
  <c r="BC34" i="7"/>
  <c r="BC33" i="7"/>
  <c r="BC32" i="7"/>
  <c r="BC31" i="7"/>
  <c r="BC30" i="7"/>
  <c r="BC29" i="7"/>
  <c r="BC28" i="7"/>
  <c r="BC27" i="7"/>
  <c r="BC40" i="15"/>
  <c r="BC39" i="15"/>
  <c r="BC38" i="15"/>
  <c r="BC37" i="15"/>
  <c r="BC36" i="15"/>
  <c r="BC35" i="15"/>
  <c r="BC34" i="15"/>
  <c r="BC33" i="15"/>
  <c r="BC32" i="15"/>
  <c r="BC31" i="15"/>
  <c r="BC30" i="15"/>
  <c r="BC29" i="15"/>
  <c r="BC28" i="15"/>
  <c r="BC27" i="15"/>
  <c r="BC40" i="16"/>
  <c r="BC39" i="16"/>
  <c r="BC38" i="16"/>
  <c r="BC37" i="16"/>
  <c r="BC36" i="16"/>
  <c r="BC35" i="16"/>
  <c r="BC34" i="16"/>
  <c r="BC33" i="16"/>
  <c r="BC32" i="16"/>
  <c r="BC31" i="16"/>
  <c r="BC30" i="16"/>
  <c r="BC29" i="16"/>
  <c r="BC28" i="16"/>
  <c r="BC27" i="16"/>
  <c r="BC40" i="17"/>
  <c r="BC39" i="17"/>
  <c r="BC38" i="17"/>
  <c r="BC37" i="17"/>
  <c r="BC36" i="17"/>
  <c r="BC35" i="17"/>
  <c r="BC34" i="17"/>
  <c r="BC33" i="17"/>
  <c r="BC32" i="17"/>
  <c r="BC31" i="17"/>
  <c r="BC30" i="17"/>
  <c r="BC29" i="17"/>
  <c r="BC28" i="17"/>
  <c r="BC27" i="17"/>
  <c r="BC40" i="18"/>
  <c r="BC39" i="18"/>
  <c r="BC38" i="18"/>
  <c r="BC37" i="18"/>
  <c r="BC36" i="18"/>
  <c r="BC35" i="18"/>
  <c r="BC34" i="18"/>
  <c r="BC33" i="18"/>
  <c r="BC32" i="18"/>
  <c r="BC31" i="18"/>
  <c r="BC30" i="18"/>
  <c r="BC29" i="18"/>
  <c r="BC28" i="18"/>
  <c r="BC27" i="18"/>
  <c r="BC34" i="19"/>
  <c r="BC33" i="19"/>
  <c r="BC32" i="19"/>
  <c r="BC31" i="19"/>
  <c r="BC30" i="19"/>
  <c r="BC29" i="19"/>
  <c r="BC28" i="19"/>
  <c r="BC27" i="19"/>
  <c r="BC40" i="20"/>
  <c r="BC39" i="20"/>
  <c r="BC38" i="20"/>
  <c r="BC37" i="20"/>
  <c r="BC36" i="20"/>
  <c r="BC35" i="20"/>
  <c r="BC34" i="20"/>
  <c r="BC33" i="20"/>
  <c r="BC32" i="20"/>
  <c r="BC31" i="20"/>
  <c r="BC30" i="20"/>
  <c r="BC29" i="20"/>
  <c r="BC28" i="20"/>
  <c r="BC27" i="20"/>
  <c r="BC40" i="9"/>
  <c r="BC39" i="9"/>
  <c r="BC38" i="9"/>
  <c r="BC37" i="9"/>
  <c r="BC36" i="9"/>
  <c r="BC35" i="9"/>
  <c r="BC34" i="9"/>
  <c r="BC33" i="9"/>
  <c r="BC32" i="9"/>
  <c r="BC31" i="9"/>
  <c r="BC30" i="9"/>
  <c r="BC29" i="9"/>
  <c r="BC28" i="9"/>
  <c r="BC27" i="9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26" i="7"/>
  <c r="BC25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BC26" i="21"/>
  <c r="BC25" i="21"/>
  <c r="BC24" i="21"/>
  <c r="BC23" i="21"/>
  <c r="BC22" i="21"/>
  <c r="BC21" i="21"/>
  <c r="BC20" i="21"/>
  <c r="BC19" i="21"/>
  <c r="BC18" i="21"/>
  <c r="BC17" i="21"/>
  <c r="BC16" i="21"/>
  <c r="BC15" i="21"/>
  <c r="BC14" i="21"/>
  <c r="BC13" i="21"/>
  <c r="BC12" i="21"/>
  <c r="BC26" i="9"/>
  <c r="BC25" i="9"/>
  <c r="BC24" i="9"/>
  <c r="BC23" i="9"/>
  <c r="BC22" i="9"/>
  <c r="BC21" i="9"/>
  <c r="BC20" i="9"/>
  <c r="BC19" i="9"/>
  <c r="BC18" i="9"/>
  <c r="BC17" i="9"/>
  <c r="BC16" i="9"/>
  <c r="BC15" i="9"/>
  <c r="BC14" i="9"/>
  <c r="BC13" i="9"/>
  <c r="BC12" i="9"/>
  <c r="BC26" i="15"/>
  <c r="BC25" i="15"/>
  <c r="BC24" i="15"/>
  <c r="BC23" i="15"/>
  <c r="BC22" i="15"/>
  <c r="BC21" i="15"/>
  <c r="BC20" i="15"/>
  <c r="BC19" i="15"/>
  <c r="BC18" i="15"/>
  <c r="BC17" i="15"/>
  <c r="BC16" i="15"/>
  <c r="BC15" i="15"/>
  <c r="BC14" i="15"/>
  <c r="BC13" i="15"/>
  <c r="BC12" i="15"/>
  <c r="BC26" i="16"/>
  <c r="BC25" i="16"/>
  <c r="BC24" i="16"/>
  <c r="BC23" i="16"/>
  <c r="BC22" i="16"/>
  <c r="BC20" i="16"/>
  <c r="BC19" i="16"/>
  <c r="BC18" i="16"/>
  <c r="BC17" i="16"/>
  <c r="BC16" i="16"/>
  <c r="BC15" i="16"/>
  <c r="BC14" i="16"/>
  <c r="BC13" i="16"/>
  <c r="BC12" i="16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12" i="17"/>
  <c r="BC26" i="18"/>
  <c r="BC25" i="18"/>
  <c r="BC24" i="18"/>
  <c r="BC23" i="18"/>
  <c r="BC22" i="18"/>
  <c r="BC21" i="18"/>
  <c r="BC20" i="18"/>
  <c r="BC19" i="18"/>
  <c r="BC18" i="18"/>
  <c r="BC17" i="18"/>
  <c r="BC16" i="18"/>
  <c r="BC15" i="18"/>
  <c r="BC14" i="18"/>
  <c r="BC13" i="18"/>
  <c r="BC12" i="18"/>
  <c r="BC26" i="19"/>
  <c r="BC25" i="19"/>
  <c r="BC24" i="19"/>
  <c r="BC23" i="19"/>
  <c r="BC22" i="19"/>
  <c r="BC21" i="19"/>
  <c r="BC20" i="19"/>
  <c r="BC19" i="19"/>
  <c r="BC18" i="19"/>
  <c r="BC17" i="19"/>
  <c r="BC16" i="19"/>
  <c r="BC15" i="19"/>
  <c r="BC14" i="19"/>
  <c r="BC13" i="19"/>
  <c r="BC12" i="19"/>
  <c r="BC26" i="20"/>
  <c r="BC25" i="20"/>
  <c r="BC24" i="20"/>
  <c r="BC23" i="20"/>
  <c r="BC22" i="20"/>
  <c r="BC20" i="20"/>
  <c r="BC19" i="20"/>
  <c r="BC18" i="20"/>
  <c r="BC17" i="20"/>
  <c r="BC16" i="20"/>
  <c r="BC15" i="20"/>
  <c r="BC14" i="20"/>
  <c r="BC13" i="20"/>
  <c r="BC12" i="20"/>
  <c r="BC26" i="4"/>
  <c r="BC25" i="4"/>
  <c r="BC24" i="4"/>
  <c r="BC23" i="4"/>
  <c r="BC22" i="4"/>
  <c r="BC21" i="4"/>
  <c r="BC20" i="4"/>
  <c r="BC19" i="4"/>
  <c r="BC18" i="4"/>
  <c r="BC17" i="4"/>
  <c r="BC16" i="4"/>
  <c r="BC15" i="4"/>
  <c r="BC14" i="4"/>
  <c r="BC13" i="4"/>
  <c r="BC12" i="4"/>
  <c r="BC11" i="6"/>
  <c r="BC11" i="7"/>
  <c r="BC11" i="21"/>
  <c r="BC11" i="9"/>
  <c r="BC11" i="15"/>
  <c r="BC11" i="16"/>
  <c r="BC11" i="17"/>
  <c r="BC11" i="18"/>
  <c r="BC11" i="19"/>
  <c r="BC11" i="20"/>
  <c r="BC11" i="4"/>
  <c r="BC10" i="6"/>
  <c r="BC10" i="7"/>
  <c r="BC10" i="21"/>
  <c r="BC10" i="9"/>
  <c r="BC10" i="15"/>
  <c r="BC10" i="16"/>
  <c r="BC10" i="17"/>
  <c r="BC10" i="18"/>
  <c r="BC10" i="19"/>
  <c r="BC10" i="20"/>
  <c r="BC10" i="4"/>
  <c r="AI38" i="20"/>
  <c r="AH38" i="20"/>
  <c r="AF38" i="20"/>
  <c r="AE38" i="20"/>
  <c r="AC43" i="20"/>
  <c r="AB43" i="20"/>
  <c r="Z65" i="20"/>
  <c r="Y65" i="20"/>
  <c r="W16" i="20"/>
  <c r="V16" i="20"/>
  <c r="Z92" i="20"/>
  <c r="Y92" i="20"/>
  <c r="T65" i="20"/>
  <c r="S65" i="20"/>
  <c r="Q65" i="20"/>
  <c r="P65" i="20"/>
  <c r="N65" i="20"/>
  <c r="M65" i="20"/>
  <c r="K65" i="20"/>
  <c r="J65" i="20"/>
  <c r="H65" i="20"/>
  <c r="G65" i="20"/>
  <c r="Z36" i="18"/>
  <c r="Y36" i="18"/>
  <c r="W36" i="18"/>
  <c r="V36" i="18"/>
  <c r="T39" i="18"/>
  <c r="S39" i="18"/>
  <c r="Q39" i="18"/>
  <c r="P39" i="18"/>
  <c r="N39" i="18"/>
  <c r="M39" i="18"/>
  <c r="K39" i="18"/>
  <c r="J39" i="18"/>
  <c r="H39" i="18"/>
  <c r="G39" i="18"/>
  <c r="Z20" i="18"/>
  <c r="Y20" i="18"/>
  <c r="T20" i="18"/>
  <c r="S20" i="18"/>
  <c r="Q20" i="18"/>
  <c r="P20" i="18"/>
  <c r="N20" i="18"/>
  <c r="M20" i="18"/>
  <c r="K20" i="18"/>
  <c r="J20" i="18"/>
  <c r="H20" i="18"/>
  <c r="G20" i="18"/>
  <c r="Z23" i="18"/>
  <c r="Y23" i="18"/>
  <c r="T23" i="18"/>
  <c r="S23" i="18"/>
  <c r="Q23" i="18"/>
  <c r="P23" i="18"/>
  <c r="N23" i="18"/>
  <c r="M23" i="18"/>
  <c r="K23" i="18"/>
  <c r="J23" i="18"/>
  <c r="H23" i="18"/>
  <c r="G23" i="18"/>
  <c r="Z10" i="18"/>
  <c r="Y10" i="18"/>
  <c r="T22" i="18"/>
  <c r="S22" i="18"/>
  <c r="Q22" i="18"/>
  <c r="P22" i="18"/>
  <c r="N22" i="18"/>
  <c r="M22" i="18"/>
  <c r="K22" i="18"/>
  <c r="J22" i="18"/>
  <c r="H22" i="18"/>
  <c r="G22" i="18"/>
  <c r="Z19" i="18"/>
  <c r="Y19" i="18"/>
  <c r="T16" i="18"/>
  <c r="S16" i="18"/>
  <c r="Q16" i="18"/>
  <c r="P16" i="18"/>
  <c r="N16" i="18"/>
  <c r="M16" i="18"/>
  <c r="K16" i="18"/>
  <c r="J16" i="18"/>
  <c r="H16" i="18"/>
  <c r="G16" i="18"/>
  <c r="BC9" i="20" l="1"/>
  <c r="N17" i="2" s="1"/>
  <c r="BC9" i="15"/>
  <c r="E17" i="2" s="1"/>
  <c r="BC9" i="19"/>
  <c r="M17" i="2" s="1"/>
  <c r="BC9" i="18"/>
  <c r="K17" i="2" s="1"/>
  <c r="BC9" i="9"/>
  <c r="L17" i="2" s="1"/>
  <c r="BC9" i="6"/>
  <c r="F17" i="2" s="1"/>
  <c r="BC9" i="4"/>
  <c r="D17" i="2" s="1"/>
  <c r="BC9" i="7"/>
  <c r="H17" i="2" s="1"/>
  <c r="BC9" i="17"/>
  <c r="I17" i="2" s="1"/>
  <c r="BC9" i="21"/>
  <c r="J17" i="2" s="1"/>
  <c r="AI40" i="17"/>
  <c r="AH40" i="17"/>
  <c r="AF40" i="17"/>
  <c r="AE40" i="17"/>
  <c r="AC55" i="17"/>
  <c r="AB55" i="17"/>
  <c r="Z55" i="17"/>
  <c r="Y55" i="17"/>
  <c r="T24" i="17"/>
  <c r="S24" i="17"/>
  <c r="Q24" i="17"/>
  <c r="P24" i="17"/>
  <c r="N24" i="17"/>
  <c r="M24" i="17"/>
  <c r="K24" i="17"/>
  <c r="J24" i="17"/>
  <c r="H24" i="17"/>
  <c r="G24" i="17"/>
  <c r="AB66" i="16"/>
  <c r="G75" i="16" l="1"/>
  <c r="H75" i="16"/>
  <c r="J75" i="16"/>
  <c r="K75" i="16"/>
  <c r="M75" i="16"/>
  <c r="N75" i="16"/>
  <c r="P75" i="16"/>
  <c r="Q75" i="16"/>
  <c r="S42" i="16"/>
  <c r="T42" i="16"/>
  <c r="V22" i="16"/>
  <c r="W22" i="16"/>
  <c r="Y36" i="16"/>
  <c r="Z36" i="16"/>
  <c r="AB36" i="16"/>
  <c r="AC36" i="16"/>
  <c r="AE36" i="16"/>
  <c r="AF36" i="16"/>
  <c r="AH36" i="16"/>
  <c r="AI36" i="16"/>
  <c r="AI13" i="16"/>
  <c r="AH13" i="16"/>
  <c r="AI48" i="16"/>
  <c r="AH48" i="16"/>
  <c r="AI61" i="16"/>
  <c r="AH61" i="16"/>
  <c r="AI26" i="16"/>
  <c r="AH26" i="16"/>
  <c r="AI79" i="16"/>
  <c r="AH79" i="16"/>
  <c r="AI56" i="16"/>
  <c r="AH56" i="16"/>
  <c r="AI51" i="16"/>
  <c r="AH51" i="16"/>
  <c r="AI66" i="16"/>
  <c r="AH66" i="16"/>
  <c r="AI43" i="16"/>
  <c r="AH43" i="16"/>
  <c r="AI29" i="16"/>
  <c r="AH29" i="16"/>
  <c r="AI68" i="16"/>
  <c r="AH68" i="16"/>
  <c r="AI44" i="16"/>
  <c r="AH44" i="16"/>
  <c r="AI58" i="16"/>
  <c r="AH58" i="16"/>
  <c r="AI24" i="16"/>
  <c r="AH24" i="16"/>
  <c r="AI34" i="16"/>
  <c r="AH34" i="16"/>
  <c r="AI18" i="16"/>
  <c r="AH18" i="16"/>
  <c r="AI27" i="16"/>
  <c r="AH27" i="16"/>
  <c r="AI39" i="16"/>
  <c r="AH39" i="16"/>
  <c r="AI60" i="16"/>
  <c r="AH60" i="16"/>
  <c r="AI19" i="16"/>
  <c r="AH19" i="16"/>
  <c r="AI22" i="16"/>
  <c r="AH22" i="16"/>
  <c r="AI30" i="16"/>
  <c r="AH30" i="16"/>
  <c r="AI77" i="16"/>
  <c r="AH77" i="16"/>
  <c r="AI42" i="16"/>
  <c r="AH42" i="16"/>
  <c r="AI76" i="16"/>
  <c r="AH76" i="16"/>
  <c r="AI37" i="16"/>
  <c r="AH37" i="16"/>
  <c r="AI69" i="16"/>
  <c r="AH69" i="16"/>
  <c r="AI57" i="16"/>
  <c r="AH57" i="16"/>
  <c r="AI55" i="16"/>
  <c r="AH55" i="16"/>
  <c r="AI25" i="16"/>
  <c r="AH25" i="16"/>
  <c r="AI64" i="16"/>
  <c r="AH64" i="16"/>
  <c r="AI65" i="16"/>
  <c r="AH65" i="16"/>
  <c r="AI59" i="16"/>
  <c r="AH59" i="16"/>
  <c r="AI67" i="16"/>
  <c r="AH67" i="16"/>
  <c r="AI40" i="16"/>
  <c r="AH40" i="16"/>
  <c r="AI50" i="16"/>
  <c r="AH50" i="16"/>
  <c r="AI23" i="16"/>
  <c r="AH23" i="16"/>
  <c r="AI47" i="16"/>
  <c r="AH47" i="16"/>
  <c r="AI31" i="16"/>
  <c r="AH31" i="16"/>
  <c r="AI10" i="16"/>
  <c r="AH10" i="16"/>
  <c r="AI53" i="16"/>
  <c r="AH53" i="16"/>
  <c r="AI78" i="16"/>
  <c r="AH78" i="16"/>
  <c r="AI15" i="16"/>
  <c r="AH15" i="16"/>
  <c r="AI75" i="16"/>
  <c r="AH75" i="16"/>
  <c r="AI54" i="16"/>
  <c r="AH54" i="16"/>
  <c r="AI16" i="16"/>
  <c r="AH16" i="16"/>
  <c r="AI35" i="16"/>
  <c r="AH35" i="16"/>
  <c r="AI38" i="16"/>
  <c r="AH38" i="16"/>
  <c r="AI20" i="16"/>
  <c r="AH20" i="16"/>
  <c r="AI32" i="16"/>
  <c r="AH32" i="16"/>
  <c r="AI33" i="16"/>
  <c r="AH33" i="16"/>
  <c r="AI17" i="16"/>
  <c r="AH17" i="16"/>
  <c r="AI49" i="16"/>
  <c r="AH49" i="16"/>
  <c r="AI28" i="16"/>
  <c r="AH28" i="16"/>
  <c r="AI62" i="16"/>
  <c r="AH62" i="16"/>
  <c r="AI46" i="16"/>
  <c r="AH46" i="16"/>
  <c r="AI74" i="16"/>
  <c r="AH74" i="16"/>
  <c r="AI11" i="16"/>
  <c r="AH11" i="16"/>
  <c r="AF13" i="16"/>
  <c r="AE13" i="16"/>
  <c r="AF48" i="16"/>
  <c r="AE48" i="16"/>
  <c r="AF61" i="16"/>
  <c r="AE61" i="16"/>
  <c r="AF26" i="16"/>
  <c r="AE26" i="16"/>
  <c r="AF79" i="16"/>
  <c r="AE79" i="16"/>
  <c r="AF56" i="16"/>
  <c r="AE56" i="16"/>
  <c r="AF51" i="16"/>
  <c r="AE51" i="16"/>
  <c r="AF66" i="16"/>
  <c r="AE66" i="16"/>
  <c r="AF43" i="16"/>
  <c r="AE43" i="16"/>
  <c r="AF29" i="16"/>
  <c r="AE29" i="16"/>
  <c r="AF68" i="16"/>
  <c r="AE68" i="16"/>
  <c r="AF44" i="16"/>
  <c r="AE44" i="16"/>
  <c r="AF58" i="16"/>
  <c r="AE58" i="16"/>
  <c r="AF24" i="16"/>
  <c r="AE24" i="16"/>
  <c r="AF34" i="16"/>
  <c r="AE34" i="16"/>
  <c r="AF18" i="16"/>
  <c r="AE18" i="16"/>
  <c r="AF27" i="16"/>
  <c r="AE27" i="16"/>
  <c r="AF39" i="16"/>
  <c r="AE39" i="16"/>
  <c r="AF60" i="16"/>
  <c r="AE60" i="16"/>
  <c r="AF19" i="16"/>
  <c r="AE19" i="16"/>
  <c r="AF22" i="16"/>
  <c r="AE22" i="16"/>
  <c r="AF30" i="16"/>
  <c r="AE30" i="16"/>
  <c r="AF77" i="16"/>
  <c r="AE77" i="16"/>
  <c r="AF42" i="16"/>
  <c r="AE42" i="16"/>
  <c r="AF76" i="16"/>
  <c r="AE76" i="16"/>
  <c r="AF37" i="16"/>
  <c r="AE37" i="16"/>
  <c r="AF69" i="16"/>
  <c r="AE69" i="16"/>
  <c r="AF57" i="16"/>
  <c r="AE57" i="16"/>
  <c r="AF55" i="16"/>
  <c r="AE55" i="16"/>
  <c r="AF25" i="16"/>
  <c r="AE25" i="16"/>
  <c r="AF64" i="16"/>
  <c r="AE64" i="16"/>
  <c r="AF65" i="16"/>
  <c r="AE65" i="16"/>
  <c r="AF59" i="16"/>
  <c r="AE59" i="16"/>
  <c r="AF67" i="16"/>
  <c r="AE67" i="16"/>
  <c r="AF40" i="16"/>
  <c r="AE40" i="16"/>
  <c r="AF50" i="16"/>
  <c r="AE50" i="16"/>
  <c r="AF23" i="16"/>
  <c r="AE23" i="16"/>
  <c r="AF47" i="16"/>
  <c r="AE47" i="16"/>
  <c r="AF31" i="16"/>
  <c r="AE31" i="16"/>
  <c r="AF10" i="16"/>
  <c r="AE10" i="16"/>
  <c r="AF53" i="16"/>
  <c r="AE53" i="16"/>
  <c r="AF78" i="16"/>
  <c r="AE78" i="16"/>
  <c r="AF15" i="16"/>
  <c r="AE15" i="16"/>
  <c r="AF75" i="16"/>
  <c r="AE75" i="16"/>
  <c r="AF54" i="16"/>
  <c r="AE54" i="16"/>
  <c r="AF16" i="16"/>
  <c r="AE16" i="16"/>
  <c r="AF35" i="16"/>
  <c r="AE35" i="16"/>
  <c r="AF38" i="16"/>
  <c r="AE38" i="16"/>
  <c r="AF20" i="16"/>
  <c r="AE20" i="16"/>
  <c r="AF32" i="16"/>
  <c r="AE32" i="16"/>
  <c r="AF33" i="16"/>
  <c r="AE33" i="16"/>
  <c r="AF17" i="16"/>
  <c r="AE17" i="16"/>
  <c r="AF49" i="16"/>
  <c r="AE49" i="16"/>
  <c r="AF28" i="16"/>
  <c r="AE28" i="16"/>
  <c r="AF62" i="16"/>
  <c r="AE62" i="16"/>
  <c r="AF46" i="16"/>
  <c r="AE46" i="16"/>
  <c r="AF74" i="16"/>
  <c r="AE74" i="16"/>
  <c r="AL74" i="16" s="1"/>
  <c r="AF11" i="16"/>
  <c r="AE11" i="16"/>
  <c r="AC13" i="16"/>
  <c r="AB13" i="16"/>
  <c r="AC48" i="16"/>
  <c r="AO48" i="16" s="1"/>
  <c r="AB48" i="16"/>
  <c r="AL48" i="16" s="1"/>
  <c r="AC61" i="16"/>
  <c r="AB61" i="16"/>
  <c r="AL61" i="16" s="1"/>
  <c r="AC26" i="16"/>
  <c r="AB26" i="16"/>
  <c r="AC40" i="16"/>
  <c r="AB40" i="16"/>
  <c r="AC79" i="16"/>
  <c r="AB79" i="16"/>
  <c r="AC51" i="16"/>
  <c r="AB51" i="16"/>
  <c r="AC66" i="16"/>
  <c r="AC43" i="16"/>
  <c r="AS42" i="16" s="1"/>
  <c r="AB43" i="16"/>
  <c r="AC29" i="16"/>
  <c r="AB29" i="16"/>
  <c r="AC68" i="16"/>
  <c r="AB68" i="16"/>
  <c r="AC18" i="16"/>
  <c r="AB18" i="16"/>
  <c r="AC20" i="16"/>
  <c r="AB20" i="16"/>
  <c r="AC24" i="16"/>
  <c r="AB24" i="16"/>
  <c r="AC34" i="16"/>
  <c r="AB34" i="16"/>
  <c r="AC33" i="16"/>
  <c r="AB33" i="16"/>
  <c r="AC27" i="16"/>
  <c r="AB27" i="16"/>
  <c r="AC39" i="16"/>
  <c r="AB39" i="16"/>
  <c r="AC60" i="16"/>
  <c r="AB60" i="16"/>
  <c r="AC19" i="16"/>
  <c r="AB19" i="16"/>
  <c r="AC22" i="16"/>
  <c r="AB22" i="16"/>
  <c r="AC10" i="16"/>
  <c r="AB10" i="16"/>
  <c r="AC78" i="16"/>
  <c r="AB78" i="16"/>
  <c r="AC42" i="16"/>
  <c r="AB42" i="16"/>
  <c r="AC50" i="16"/>
  <c r="AB50" i="16"/>
  <c r="AC56" i="16"/>
  <c r="AB56" i="16"/>
  <c r="AC69" i="16"/>
  <c r="AS43" i="16" s="1"/>
  <c r="AB69" i="16"/>
  <c r="AC57" i="16"/>
  <c r="AB57" i="16"/>
  <c r="AC55" i="16"/>
  <c r="AB55" i="16"/>
  <c r="AC37" i="16"/>
  <c r="AB37" i="16"/>
  <c r="AC64" i="16"/>
  <c r="AB64" i="16"/>
  <c r="AC75" i="16"/>
  <c r="AB75" i="16"/>
  <c r="AC44" i="16"/>
  <c r="AB44" i="16"/>
  <c r="AC67" i="16"/>
  <c r="AB67" i="16"/>
  <c r="AC80" i="16"/>
  <c r="AB80" i="16"/>
  <c r="AC38" i="16"/>
  <c r="AB38" i="16"/>
  <c r="AC23" i="16"/>
  <c r="AB23" i="16"/>
  <c r="AC30" i="16"/>
  <c r="AB30" i="16"/>
  <c r="AC31" i="16"/>
  <c r="AB31" i="16"/>
  <c r="AC25" i="16"/>
  <c r="AB25" i="16"/>
  <c r="AC47" i="16"/>
  <c r="AB47" i="16"/>
  <c r="AC59" i="16"/>
  <c r="AB59" i="16"/>
  <c r="AC15" i="16"/>
  <c r="AB15" i="16"/>
  <c r="AC76" i="16"/>
  <c r="AB76" i="16"/>
  <c r="AC54" i="16"/>
  <c r="AB54" i="16"/>
  <c r="AC16" i="16"/>
  <c r="AB16" i="16"/>
  <c r="AC35" i="16"/>
  <c r="AB35" i="16"/>
  <c r="AC77" i="16"/>
  <c r="AB77" i="16"/>
  <c r="AC53" i="16"/>
  <c r="AB53" i="16"/>
  <c r="AC32" i="16"/>
  <c r="AB32" i="16"/>
  <c r="AC49" i="16"/>
  <c r="AB49" i="16"/>
  <c r="AC17" i="16"/>
  <c r="AB17" i="16"/>
  <c r="AC58" i="16"/>
  <c r="AB58" i="16"/>
  <c r="AC28" i="16"/>
  <c r="AB28" i="16"/>
  <c r="AC62" i="16"/>
  <c r="AB62" i="16"/>
  <c r="AC46" i="16"/>
  <c r="AB46" i="16"/>
  <c r="AC65" i="16"/>
  <c r="AB65" i="16"/>
  <c r="AC11" i="16"/>
  <c r="AB11" i="16"/>
  <c r="Z14" i="16"/>
  <c r="Y14" i="16"/>
  <c r="Z26" i="16"/>
  <c r="Y26" i="16"/>
  <c r="Z72" i="16"/>
  <c r="Y72" i="16"/>
  <c r="Z80" i="16"/>
  <c r="Y80" i="16"/>
  <c r="Z40" i="16"/>
  <c r="Y40" i="16"/>
  <c r="Z51" i="16"/>
  <c r="Y51" i="16"/>
  <c r="Z66" i="16"/>
  <c r="Y66" i="16"/>
  <c r="Z29" i="16"/>
  <c r="Y29" i="16"/>
  <c r="Z68" i="16"/>
  <c r="Y68" i="16"/>
  <c r="Z52" i="16"/>
  <c r="Y52" i="16"/>
  <c r="Z33" i="16"/>
  <c r="Y33" i="16"/>
  <c r="Z53" i="16"/>
  <c r="Y53" i="16"/>
  <c r="Z24" i="16"/>
  <c r="Y24" i="16"/>
  <c r="Z34" i="16"/>
  <c r="Y34" i="16"/>
  <c r="Z49" i="16"/>
  <c r="Y49" i="16"/>
  <c r="Z27" i="16"/>
  <c r="Y27" i="16"/>
  <c r="Z39" i="16"/>
  <c r="Y39" i="16"/>
  <c r="Z60" i="16"/>
  <c r="Y60" i="16"/>
  <c r="Z19" i="16"/>
  <c r="Y19" i="16"/>
  <c r="Z22" i="16"/>
  <c r="Y22" i="16"/>
  <c r="Z21" i="16"/>
  <c r="Y21" i="16"/>
  <c r="Z25" i="16"/>
  <c r="Y25" i="16"/>
  <c r="Z13" i="16"/>
  <c r="Y13" i="16"/>
  <c r="Z38" i="16"/>
  <c r="Y38" i="16"/>
  <c r="Z79" i="16"/>
  <c r="Y79" i="16"/>
  <c r="Z55" i="16"/>
  <c r="Y55" i="16"/>
  <c r="Z12" i="16"/>
  <c r="Y12" i="16"/>
  <c r="Z56" i="16"/>
  <c r="Y56" i="16"/>
  <c r="Z64" i="16"/>
  <c r="Y64" i="16"/>
  <c r="Z76" i="16"/>
  <c r="Y76" i="16"/>
  <c r="Z18" i="16"/>
  <c r="Y18" i="16"/>
  <c r="Z67" i="16"/>
  <c r="Y67" i="16"/>
  <c r="Z42" i="16"/>
  <c r="Y42" i="16"/>
  <c r="Z77" i="16"/>
  <c r="Y77" i="16"/>
  <c r="Z23" i="16"/>
  <c r="Y23" i="16"/>
  <c r="Z10" i="16"/>
  <c r="Y10" i="16"/>
  <c r="Z31" i="16"/>
  <c r="Y31" i="16"/>
  <c r="Z37" i="16"/>
  <c r="Y37" i="16"/>
  <c r="Z30" i="16"/>
  <c r="Y30" i="16"/>
  <c r="Z65" i="16"/>
  <c r="Y65" i="16"/>
  <c r="Z73" i="16"/>
  <c r="Y73" i="16"/>
  <c r="Z63" i="16"/>
  <c r="Y63" i="16"/>
  <c r="Z44" i="16"/>
  <c r="Y44" i="16"/>
  <c r="Z15" i="16"/>
  <c r="Y15" i="16"/>
  <c r="Z50" i="16"/>
  <c r="Y50" i="16"/>
  <c r="Z54" i="16"/>
  <c r="Y54" i="16"/>
  <c r="Z16" i="16"/>
  <c r="Y16" i="16"/>
  <c r="Z78" i="16"/>
  <c r="Y78" i="16"/>
  <c r="Z32" i="16"/>
  <c r="Y32" i="16"/>
  <c r="Z58" i="16"/>
  <c r="Y58" i="16"/>
  <c r="Z17" i="16"/>
  <c r="Y17" i="16"/>
  <c r="Z20" i="16"/>
  <c r="Y20" i="16"/>
  <c r="Z28" i="16"/>
  <c r="Y28" i="16"/>
  <c r="Z62" i="16"/>
  <c r="Y62" i="16"/>
  <c r="Z46" i="16"/>
  <c r="Y46" i="16"/>
  <c r="Z75" i="16"/>
  <c r="Y75" i="16"/>
  <c r="Z45" i="16"/>
  <c r="Y45" i="16"/>
  <c r="Z11" i="16"/>
  <c r="Y11" i="16"/>
  <c r="W73" i="16"/>
  <c r="V73" i="16"/>
  <c r="W52" i="16"/>
  <c r="V52" i="16"/>
  <c r="W26" i="16"/>
  <c r="V26" i="16"/>
  <c r="W72" i="16"/>
  <c r="V72" i="16"/>
  <c r="W13" i="16"/>
  <c r="V13" i="16"/>
  <c r="W42" i="16"/>
  <c r="V42" i="16"/>
  <c r="W16" i="16"/>
  <c r="V16" i="16"/>
  <c r="W63" i="16"/>
  <c r="V63" i="16"/>
  <c r="W32" i="16"/>
  <c r="V32" i="16"/>
  <c r="W36" i="16"/>
  <c r="V36" i="16"/>
  <c r="W76" i="16"/>
  <c r="V76" i="16"/>
  <c r="W50" i="16"/>
  <c r="V50" i="16"/>
  <c r="W23" i="16"/>
  <c r="V23" i="16"/>
  <c r="W39" i="16"/>
  <c r="V39" i="16"/>
  <c r="W80" i="16"/>
  <c r="V80" i="16"/>
  <c r="W77" i="16"/>
  <c r="V77" i="16"/>
  <c r="W27" i="16"/>
  <c r="V27" i="16"/>
  <c r="W21" i="16"/>
  <c r="V21" i="16"/>
  <c r="W55" i="16"/>
  <c r="V55" i="16"/>
  <c r="W46" i="16"/>
  <c r="V46" i="16"/>
  <c r="W40" i="16"/>
  <c r="V40" i="16"/>
  <c r="W79" i="16"/>
  <c r="V79" i="16"/>
  <c r="W56" i="16"/>
  <c r="V56" i="16"/>
  <c r="W14" i="16"/>
  <c r="V14" i="16"/>
  <c r="W75" i="16"/>
  <c r="V75" i="16"/>
  <c r="W37" i="16"/>
  <c r="V37" i="16"/>
  <c r="W78" i="16"/>
  <c r="V78" i="16"/>
  <c r="W19" i="16"/>
  <c r="V19" i="16"/>
  <c r="W67" i="16"/>
  <c r="V67" i="16"/>
  <c r="W25" i="16"/>
  <c r="V25" i="16"/>
  <c r="W38" i="16"/>
  <c r="W54" i="16"/>
  <c r="V54" i="16"/>
  <c r="W10" i="16"/>
  <c r="V10" i="16"/>
  <c r="W30" i="16"/>
  <c r="V30" i="16"/>
  <c r="W60" i="16"/>
  <c r="V60" i="16"/>
  <c r="W45" i="16"/>
  <c r="V45" i="16"/>
  <c r="W64" i="16"/>
  <c r="V64" i="16"/>
  <c r="W53" i="16"/>
  <c r="V53" i="16"/>
  <c r="W34" i="16"/>
  <c r="V34" i="16"/>
  <c r="W20" i="16"/>
  <c r="V20" i="16"/>
  <c r="W58" i="16"/>
  <c r="V58" i="16"/>
  <c r="W28" i="16"/>
  <c r="V28" i="16"/>
  <c r="W49" i="16"/>
  <c r="V49" i="16"/>
  <c r="W18" i="16"/>
  <c r="V18" i="16"/>
  <c r="W15" i="16"/>
  <c r="V15" i="16"/>
  <c r="W51" i="16"/>
  <c r="V51" i="16"/>
  <c r="W29" i="16"/>
  <c r="V29" i="16"/>
  <c r="W65" i="16"/>
  <c r="V65" i="16"/>
  <c r="W44" i="16"/>
  <c r="V44" i="16"/>
  <c r="W24" i="16"/>
  <c r="V24" i="16"/>
  <c r="W33" i="16"/>
  <c r="V33" i="16"/>
  <c r="W11" i="16"/>
  <c r="V11" i="16"/>
  <c r="W66" i="16"/>
  <c r="V66" i="16"/>
  <c r="W62" i="16"/>
  <c r="V62" i="16"/>
  <c r="W17" i="16"/>
  <c r="V17" i="16"/>
  <c r="W68" i="16"/>
  <c r="V68" i="16"/>
  <c r="W12" i="16"/>
  <c r="V12" i="16"/>
  <c r="W31" i="16"/>
  <c r="V31" i="16"/>
  <c r="T72" i="16"/>
  <c r="S72" i="16"/>
  <c r="T67" i="16"/>
  <c r="S67" i="16"/>
  <c r="T78" i="16"/>
  <c r="S78" i="16"/>
  <c r="T80" i="16"/>
  <c r="S80" i="16"/>
  <c r="T26" i="16"/>
  <c r="S26" i="16"/>
  <c r="T13" i="16"/>
  <c r="S13" i="16"/>
  <c r="T73" i="16"/>
  <c r="S73" i="16"/>
  <c r="T12" i="16"/>
  <c r="S12" i="16"/>
  <c r="T16" i="16"/>
  <c r="S16" i="16"/>
  <c r="T32" i="16"/>
  <c r="S32" i="16"/>
  <c r="T66" i="16"/>
  <c r="S66" i="16"/>
  <c r="T19" i="16"/>
  <c r="S19" i="16"/>
  <c r="T76" i="16"/>
  <c r="S76" i="16"/>
  <c r="T23" i="16"/>
  <c r="S23" i="16"/>
  <c r="T15" i="16"/>
  <c r="S15" i="16"/>
  <c r="T40" i="16"/>
  <c r="S40" i="16"/>
  <c r="T38" i="16"/>
  <c r="S38" i="16"/>
  <c r="T27" i="16"/>
  <c r="S27" i="16"/>
  <c r="T63" i="16"/>
  <c r="S63" i="16"/>
  <c r="T11" i="16"/>
  <c r="S11" i="16"/>
  <c r="T46" i="16"/>
  <c r="S46" i="16"/>
  <c r="T79" i="16"/>
  <c r="S79" i="16"/>
  <c r="T56" i="16"/>
  <c r="S56" i="16"/>
  <c r="T37" i="16"/>
  <c r="S37" i="16"/>
  <c r="T52" i="16"/>
  <c r="S52" i="16"/>
  <c r="T75" i="16"/>
  <c r="S75" i="16"/>
  <c r="T25" i="16"/>
  <c r="S25" i="16"/>
  <c r="T77" i="16"/>
  <c r="S77" i="16"/>
  <c r="T60" i="16"/>
  <c r="S60" i="16"/>
  <c r="T10" i="16"/>
  <c r="S10" i="16"/>
  <c r="T50" i="16"/>
  <c r="S50" i="16"/>
  <c r="T54" i="16"/>
  <c r="S54" i="16"/>
  <c r="T30" i="16"/>
  <c r="S30" i="16"/>
  <c r="T55" i="16"/>
  <c r="S55" i="16"/>
  <c r="T53" i="16"/>
  <c r="S53" i="16"/>
  <c r="T45" i="16"/>
  <c r="S45" i="16"/>
  <c r="T64" i="16"/>
  <c r="S64" i="16"/>
  <c r="T20" i="16"/>
  <c r="S20" i="16"/>
  <c r="T31" i="16"/>
  <c r="S31" i="16"/>
  <c r="T58" i="16"/>
  <c r="S58" i="16"/>
  <c r="T49" i="16"/>
  <c r="S49" i="16"/>
  <c r="T36" i="16"/>
  <c r="S36" i="16"/>
  <c r="T33" i="16"/>
  <c r="S33" i="16"/>
  <c r="T18" i="16"/>
  <c r="S18" i="16"/>
  <c r="T34" i="16"/>
  <c r="S34" i="16"/>
  <c r="T51" i="16"/>
  <c r="S51" i="16"/>
  <c r="T29" i="16"/>
  <c r="S29" i="16"/>
  <c r="T14" i="16"/>
  <c r="S14" i="16"/>
  <c r="T65" i="16"/>
  <c r="S65" i="16"/>
  <c r="T44" i="16"/>
  <c r="S44" i="16"/>
  <c r="T24" i="16"/>
  <c r="S24" i="16"/>
  <c r="T39" i="16"/>
  <c r="S39" i="16"/>
  <c r="T22" i="16"/>
  <c r="S22" i="16"/>
  <c r="T68" i="16"/>
  <c r="S68" i="16"/>
  <c r="T17" i="16"/>
  <c r="S17" i="16"/>
  <c r="T28" i="16"/>
  <c r="S28" i="16"/>
  <c r="T21" i="16"/>
  <c r="S21" i="16"/>
  <c r="T62" i="16"/>
  <c r="S62" i="16"/>
  <c r="Q72" i="16"/>
  <c r="Q67" i="16"/>
  <c r="Q78" i="16"/>
  <c r="Q80" i="16"/>
  <c r="Q58" i="16"/>
  <c r="Q64" i="16"/>
  <c r="Q79" i="16"/>
  <c r="Q25" i="16"/>
  <c r="Q26" i="16"/>
  <c r="Q13" i="16"/>
  <c r="Q42" i="16"/>
  <c r="Q40" i="16"/>
  <c r="Q56" i="16"/>
  <c r="Q37" i="16"/>
  <c r="Q10" i="16"/>
  <c r="Q30" i="16"/>
  <c r="Q53" i="16"/>
  <c r="Q20" i="16"/>
  <c r="Q49" i="16"/>
  <c r="Q33" i="16"/>
  <c r="Q18" i="16"/>
  <c r="Q44" i="16"/>
  <c r="Q77" i="16"/>
  <c r="Q38" i="16"/>
  <c r="Q50" i="16"/>
  <c r="Q76" i="16"/>
  <c r="Q65" i="16"/>
  <c r="Q45" i="16"/>
  <c r="Q12" i="16"/>
  <c r="Q21" i="16"/>
  <c r="Q73" i="16"/>
  <c r="Q63" i="16"/>
  <c r="Q52" i="16"/>
  <c r="Q14" i="16"/>
  <c r="Q19" i="16"/>
  <c r="Q16" i="16"/>
  <c r="Q22" i="16"/>
  <c r="Q66" i="16"/>
  <c r="Q51" i="16"/>
  <c r="Q36" i="16"/>
  <c r="Q28" i="16"/>
  <c r="Q68" i="16"/>
  <c r="Q62" i="16"/>
  <c r="Q31" i="16"/>
  <c r="Q34" i="16"/>
  <c r="Q15" i="16"/>
  <c r="Q39" i="16"/>
  <c r="Q11" i="16"/>
  <c r="Q55" i="16"/>
  <c r="Q60" i="16"/>
  <c r="Q17" i="16"/>
  <c r="Q46" i="16"/>
  <c r="Q27" i="16"/>
  <c r="Q54" i="16"/>
  <c r="Q29" i="16"/>
  <c r="Q32" i="16"/>
  <c r="Q24" i="16"/>
  <c r="Q23" i="16"/>
  <c r="P72" i="16"/>
  <c r="P67" i="16"/>
  <c r="P78" i="16"/>
  <c r="P80" i="16"/>
  <c r="P58" i="16"/>
  <c r="P64" i="16"/>
  <c r="P79" i="16"/>
  <c r="P25" i="16"/>
  <c r="P26" i="16"/>
  <c r="P13" i="16"/>
  <c r="P42" i="16"/>
  <c r="P40" i="16"/>
  <c r="P56" i="16"/>
  <c r="P37" i="16"/>
  <c r="P10" i="16"/>
  <c r="P30" i="16"/>
  <c r="P53" i="16"/>
  <c r="P20" i="16"/>
  <c r="P49" i="16"/>
  <c r="P33" i="16"/>
  <c r="P18" i="16"/>
  <c r="P44" i="16"/>
  <c r="P77" i="16"/>
  <c r="P38" i="16"/>
  <c r="P50" i="16"/>
  <c r="P76" i="16"/>
  <c r="P65" i="16"/>
  <c r="P45" i="16"/>
  <c r="P12" i="16"/>
  <c r="P21" i="16"/>
  <c r="P73" i="16"/>
  <c r="P63" i="16"/>
  <c r="P52" i="16"/>
  <c r="P14" i="16"/>
  <c r="P19" i="16"/>
  <c r="P16" i="16"/>
  <c r="P22" i="16"/>
  <c r="P66" i="16"/>
  <c r="P51" i="16"/>
  <c r="P36" i="16"/>
  <c r="P28" i="16"/>
  <c r="P68" i="16"/>
  <c r="P62" i="16"/>
  <c r="P31" i="16"/>
  <c r="P34" i="16"/>
  <c r="P15" i="16"/>
  <c r="P39" i="16"/>
  <c r="P11" i="16"/>
  <c r="P55" i="16"/>
  <c r="P60" i="16"/>
  <c r="P17" i="16"/>
  <c r="P46" i="16"/>
  <c r="P27" i="16"/>
  <c r="P54" i="16"/>
  <c r="P29" i="16"/>
  <c r="P32" i="16"/>
  <c r="P24" i="16"/>
  <c r="P23" i="16"/>
  <c r="N54" i="16"/>
  <c r="N29" i="16"/>
  <c r="N51" i="16"/>
  <c r="AL59" i="16" l="1"/>
  <c r="AL57" i="16"/>
  <c r="AL35" i="16"/>
  <c r="AL47" i="16"/>
  <c r="AL69" i="16"/>
  <c r="AL43" i="16"/>
  <c r="AV74" i="16"/>
  <c r="AL75" i="16"/>
  <c r="AO65" i="16"/>
  <c r="AO54" i="16"/>
  <c r="AS45" i="16"/>
  <c r="AS48" i="16"/>
  <c r="AX79" i="16"/>
  <c r="AY53" i="16"/>
  <c r="AY79" i="16"/>
  <c r="AY52" i="16"/>
  <c r="BB39" i="4"/>
  <c r="AW39" i="4"/>
  <c r="AV39" i="4"/>
  <c r="AU39" i="4"/>
  <c r="AT39" i="4"/>
  <c r="AR39" i="4"/>
  <c r="AQ39" i="4"/>
  <c r="AP39" i="4"/>
  <c r="AO39" i="4"/>
  <c r="AN39" i="4"/>
  <c r="BB38" i="4"/>
  <c r="AZ38" i="4"/>
  <c r="AW38" i="4"/>
  <c r="AV38" i="4"/>
  <c r="AU38" i="4"/>
  <c r="AT38" i="4"/>
  <c r="AR38" i="4"/>
  <c r="AQ38" i="4"/>
  <c r="AP38" i="4"/>
  <c r="AO38" i="4"/>
  <c r="AN38" i="4"/>
  <c r="BB37" i="4"/>
  <c r="AW37" i="4"/>
  <c r="AV37" i="4"/>
  <c r="AU37" i="4"/>
  <c r="AT37" i="4"/>
  <c r="AR37" i="4"/>
  <c r="AQ37" i="4"/>
  <c r="AP37" i="4"/>
  <c r="AO37" i="4"/>
  <c r="AN37" i="4"/>
  <c r="BB36" i="4"/>
  <c r="BA36" i="4"/>
  <c r="AW36" i="4"/>
  <c r="AV36" i="4"/>
  <c r="AU36" i="4"/>
  <c r="AT36" i="4"/>
  <c r="AR36" i="4"/>
  <c r="AQ36" i="4"/>
  <c r="AP36" i="4"/>
  <c r="AO36" i="4"/>
  <c r="AN36" i="4"/>
  <c r="BB35" i="4"/>
  <c r="BA35" i="4"/>
  <c r="AW35" i="4"/>
  <c r="AV35" i="4"/>
  <c r="AU35" i="4"/>
  <c r="AT35" i="4"/>
  <c r="AR35" i="4"/>
  <c r="AP35" i="4"/>
  <c r="AO35" i="4"/>
  <c r="BB34" i="4"/>
  <c r="BA34" i="4"/>
  <c r="AZ34" i="4"/>
  <c r="AX34" i="4"/>
  <c r="AW34" i="4"/>
  <c r="AV34" i="4"/>
  <c r="AU34" i="4"/>
  <c r="AT34" i="4"/>
  <c r="AR34" i="4"/>
  <c r="AP34" i="4"/>
  <c r="AN34" i="4"/>
  <c r="BB33" i="4"/>
  <c r="BA33" i="4"/>
  <c r="AZ33" i="4"/>
  <c r="AX33" i="4"/>
  <c r="AW33" i="4"/>
  <c r="AV33" i="4"/>
  <c r="AU33" i="4"/>
  <c r="AT33" i="4"/>
  <c r="AR33" i="4"/>
  <c r="AP33" i="4"/>
  <c r="BB32" i="4"/>
  <c r="BA32" i="4"/>
  <c r="AZ32" i="4"/>
  <c r="AW32" i="4"/>
  <c r="AV32" i="4"/>
  <c r="AU32" i="4"/>
  <c r="AR32" i="4"/>
  <c r="AP32" i="4"/>
  <c r="AN32" i="4"/>
  <c r="BB31" i="4"/>
  <c r="BA31" i="4"/>
  <c r="AZ31" i="4"/>
  <c r="AW31" i="4"/>
  <c r="AV31" i="4"/>
  <c r="AU31" i="4"/>
  <c r="AR31" i="4"/>
  <c r="AP31" i="4"/>
  <c r="AN31" i="4"/>
  <c r="BB30" i="4"/>
  <c r="BA30" i="4"/>
  <c r="AZ30" i="4"/>
  <c r="AX30" i="4"/>
  <c r="AW30" i="4"/>
  <c r="AV30" i="4"/>
  <c r="AU30" i="4"/>
  <c r="AR30" i="4"/>
  <c r="AP30" i="4"/>
  <c r="AO30" i="4"/>
  <c r="AN30" i="4"/>
  <c r="BB29" i="4"/>
  <c r="BA29" i="4"/>
  <c r="AZ29" i="4"/>
  <c r="AY29" i="4"/>
  <c r="AX29" i="4"/>
  <c r="AW29" i="4"/>
  <c r="AV29" i="4"/>
  <c r="AU29" i="4"/>
  <c r="AR29" i="4"/>
  <c r="AP29" i="4"/>
  <c r="BB28" i="4"/>
  <c r="BA28" i="4"/>
  <c r="AZ28" i="4"/>
  <c r="AY28" i="4"/>
  <c r="AX28" i="4"/>
  <c r="AW28" i="4"/>
  <c r="AU28" i="4"/>
  <c r="AR28" i="4"/>
  <c r="AP28" i="4"/>
  <c r="AN28" i="4"/>
  <c r="BB27" i="4"/>
  <c r="BA27" i="4"/>
  <c r="AZ27" i="4"/>
  <c r="AY27" i="4"/>
  <c r="AX27" i="4"/>
  <c r="AW27" i="4"/>
  <c r="AV27" i="4"/>
  <c r="AU27" i="4"/>
  <c r="AR27" i="4"/>
  <c r="AP27" i="4"/>
  <c r="BB26" i="4"/>
  <c r="BA26" i="4"/>
  <c r="AZ26" i="4"/>
  <c r="AX26" i="4"/>
  <c r="AW26" i="4"/>
  <c r="AV26" i="4"/>
  <c r="AU26" i="4"/>
  <c r="AT26" i="4"/>
  <c r="AP26" i="4"/>
  <c r="BB25" i="4"/>
  <c r="BA25" i="4"/>
  <c r="AZ25" i="4"/>
  <c r="AX25" i="4"/>
  <c r="AW25" i="4"/>
  <c r="AU25" i="4"/>
  <c r="AT25" i="4"/>
  <c r="AQ25" i="4"/>
  <c r="AP25" i="4"/>
  <c r="BB24" i="4"/>
  <c r="BA24" i="4"/>
  <c r="AZ24" i="4"/>
  <c r="AX24" i="4"/>
  <c r="AW24" i="4"/>
  <c r="AU24" i="4"/>
  <c r="AT24" i="4"/>
  <c r="AP24" i="4"/>
  <c r="AN24" i="4"/>
  <c r="BB23" i="4"/>
  <c r="BA23" i="4"/>
  <c r="AZ23" i="4"/>
  <c r="AX23" i="4"/>
  <c r="AW23" i="4"/>
  <c r="AU23" i="4"/>
  <c r="AT23" i="4"/>
  <c r="AQ23" i="4"/>
  <c r="AP23" i="4"/>
  <c r="BB22" i="4"/>
  <c r="BA22" i="4"/>
  <c r="AZ22" i="4"/>
  <c r="AX22" i="4"/>
  <c r="AW22" i="4"/>
  <c r="AU22" i="4"/>
  <c r="AT22" i="4"/>
  <c r="AR22" i="4"/>
  <c r="AQ22" i="4"/>
  <c r="AP22" i="4"/>
  <c r="BB21" i="4"/>
  <c r="BA21" i="4"/>
  <c r="AZ21" i="4"/>
  <c r="AX21" i="4"/>
  <c r="AW21" i="4"/>
  <c r="AV21" i="4"/>
  <c r="AU21" i="4"/>
  <c r="AP21" i="4"/>
  <c r="BB20" i="4"/>
  <c r="AZ20" i="4"/>
  <c r="AX20" i="4"/>
  <c r="AW20" i="4"/>
  <c r="AV20" i="4"/>
  <c r="AU20" i="4"/>
  <c r="AQ20" i="4"/>
  <c r="AP20" i="4"/>
  <c r="BB19" i="4"/>
  <c r="BA19" i="4"/>
  <c r="AZ19" i="4"/>
  <c r="AX19" i="4"/>
  <c r="AW19" i="4"/>
  <c r="AU19" i="4"/>
  <c r="AP19" i="4"/>
  <c r="AN19" i="4"/>
  <c r="BB18" i="4"/>
  <c r="AZ18" i="4"/>
  <c r="AX18" i="4"/>
  <c r="AW18" i="4"/>
  <c r="AU18" i="4"/>
  <c r="AT18" i="4"/>
  <c r="AQ18" i="4"/>
  <c r="AP18" i="4"/>
  <c r="AN18" i="4"/>
  <c r="BB17" i="4"/>
  <c r="AX17" i="4"/>
  <c r="AW17" i="4"/>
  <c r="AU17" i="4"/>
  <c r="AT17" i="4"/>
  <c r="AR17" i="4"/>
  <c r="AP17" i="4"/>
  <c r="BB16" i="4"/>
  <c r="AZ16" i="4"/>
  <c r="AX16" i="4"/>
  <c r="AW16" i="4"/>
  <c r="AU16" i="4"/>
  <c r="AT16" i="4"/>
  <c r="AR16" i="4"/>
  <c r="AP16" i="4"/>
  <c r="BB15" i="4"/>
  <c r="AZ15" i="4"/>
  <c r="AY15" i="4"/>
  <c r="AX15" i="4"/>
  <c r="AW15" i="4"/>
  <c r="AU15" i="4"/>
  <c r="AT15" i="4"/>
  <c r="AR15" i="4"/>
  <c r="AP15" i="4"/>
  <c r="AO15" i="4"/>
  <c r="BB14" i="4"/>
  <c r="AZ14" i="4"/>
  <c r="AY14" i="4"/>
  <c r="AW14" i="4"/>
  <c r="AU14" i="4"/>
  <c r="AT14" i="4"/>
  <c r="AR14" i="4"/>
  <c r="AP14" i="4"/>
  <c r="AN14" i="4"/>
  <c r="BB13" i="4"/>
  <c r="AZ13" i="4"/>
  <c r="AY13" i="4"/>
  <c r="AX13" i="4"/>
  <c r="AW13" i="4"/>
  <c r="AU13" i="4"/>
  <c r="AT13" i="4"/>
  <c r="AR13" i="4"/>
  <c r="AP13" i="4"/>
  <c r="AN13" i="4"/>
  <c r="BB12" i="4"/>
  <c r="BA12" i="4"/>
  <c r="AZ12" i="4"/>
  <c r="AY12" i="4"/>
  <c r="AX12" i="4"/>
  <c r="AW12" i="4"/>
  <c r="AU12" i="4"/>
  <c r="AT12" i="4"/>
  <c r="AR12" i="4"/>
  <c r="AP12" i="4"/>
  <c r="BB11" i="4"/>
  <c r="BA11" i="4"/>
  <c r="AZ11" i="4"/>
  <c r="AY11" i="4"/>
  <c r="AX11" i="4"/>
  <c r="AW11" i="4"/>
  <c r="AU11" i="4"/>
  <c r="AT11" i="4"/>
  <c r="AS11" i="4"/>
  <c r="AR11" i="4"/>
  <c r="AP11" i="4"/>
  <c r="AO11" i="4"/>
  <c r="BA44" i="6"/>
  <c r="AZ44" i="6"/>
  <c r="AP44" i="6"/>
  <c r="AO44" i="6"/>
  <c r="BA43" i="6"/>
  <c r="AZ43" i="6"/>
  <c r="AV43" i="6"/>
  <c r="AU43" i="6"/>
  <c r="AR43" i="6"/>
  <c r="AP43" i="6"/>
  <c r="AY42" i="6"/>
  <c r="AX42" i="6"/>
  <c r="AW42" i="6"/>
  <c r="AU42" i="6"/>
  <c r="AT42" i="6"/>
  <c r="AR42" i="6"/>
  <c r="AP42" i="6"/>
  <c r="AO42" i="6"/>
  <c r="BA41" i="6"/>
  <c r="AZ41" i="6"/>
  <c r="AY41" i="6"/>
  <c r="AX41" i="6"/>
  <c r="AU41" i="6"/>
  <c r="AT41" i="6"/>
  <c r="AP41" i="6"/>
  <c r="BA40" i="6"/>
  <c r="AZ40" i="6"/>
  <c r="AX40" i="6"/>
  <c r="AV40" i="6"/>
  <c r="AT40" i="6"/>
  <c r="AR40" i="6"/>
  <c r="AP40" i="6"/>
  <c r="AN40" i="6"/>
  <c r="BB39" i="6"/>
  <c r="BA39" i="6"/>
  <c r="AZ39" i="6"/>
  <c r="AX39" i="6"/>
  <c r="AV39" i="6"/>
  <c r="AP39" i="6"/>
  <c r="AN39" i="6"/>
  <c r="BB38" i="6"/>
  <c r="BA38" i="6"/>
  <c r="AZ38" i="6"/>
  <c r="AX38" i="6"/>
  <c r="AV38" i="6"/>
  <c r="AT38" i="6"/>
  <c r="AR38" i="6"/>
  <c r="AP38" i="6"/>
  <c r="AN38" i="6"/>
  <c r="BB37" i="6"/>
  <c r="BA37" i="6"/>
  <c r="AX37" i="6"/>
  <c r="AV37" i="6"/>
  <c r="AU37" i="6"/>
  <c r="AT37" i="6"/>
  <c r="AR37" i="6"/>
  <c r="AP37" i="6"/>
  <c r="BB36" i="6"/>
  <c r="BA36" i="6"/>
  <c r="AV36" i="6"/>
  <c r="AT36" i="6"/>
  <c r="AR36" i="6"/>
  <c r="AP36" i="6"/>
  <c r="AN36" i="6"/>
  <c r="BB35" i="6"/>
  <c r="BA35" i="6"/>
  <c r="AZ35" i="6"/>
  <c r="AY35" i="6"/>
  <c r="AX35" i="6"/>
  <c r="AW35" i="6"/>
  <c r="AT35" i="6"/>
  <c r="AR35" i="6"/>
  <c r="AQ35" i="6"/>
  <c r="AP35" i="6"/>
  <c r="BB34" i="6"/>
  <c r="BA34" i="6"/>
  <c r="AZ34" i="6"/>
  <c r="AV34" i="6"/>
  <c r="AT34" i="6"/>
  <c r="AP34" i="6"/>
  <c r="AN34" i="6"/>
  <c r="BB33" i="6"/>
  <c r="BA33" i="6"/>
  <c r="AZ33" i="6"/>
  <c r="AY33" i="6"/>
  <c r="AW33" i="6"/>
  <c r="AT33" i="6"/>
  <c r="AR33" i="6"/>
  <c r="AP33" i="6"/>
  <c r="AN33" i="6"/>
  <c r="BB32" i="6"/>
  <c r="BA32" i="6"/>
  <c r="AZ32" i="6"/>
  <c r="AY32" i="6"/>
  <c r="AV32" i="6"/>
  <c r="AU32" i="6"/>
  <c r="AT32" i="6"/>
  <c r="AP32" i="6"/>
  <c r="BB31" i="6"/>
  <c r="BA31" i="6"/>
  <c r="AZ31" i="6"/>
  <c r="AY31" i="6"/>
  <c r="AX31" i="6"/>
  <c r="AW31" i="6"/>
  <c r="AV31" i="6"/>
  <c r="AT31" i="6"/>
  <c r="AP31" i="6"/>
  <c r="AN31" i="6"/>
  <c r="BB30" i="6"/>
  <c r="BA30" i="6"/>
  <c r="AZ30" i="6"/>
  <c r="AY30" i="6"/>
  <c r="AW30" i="6"/>
  <c r="AU30" i="6"/>
  <c r="AT30" i="6"/>
  <c r="AP30" i="6"/>
  <c r="BB29" i="6"/>
  <c r="BA29" i="6"/>
  <c r="AZ29" i="6"/>
  <c r="AW29" i="6"/>
  <c r="AT29" i="6"/>
  <c r="AP29" i="6"/>
  <c r="AN29" i="6"/>
  <c r="BB28" i="6"/>
  <c r="BA28" i="6"/>
  <c r="AZ28" i="6"/>
  <c r="AW28" i="6"/>
  <c r="AU28" i="6"/>
  <c r="AT28" i="6"/>
  <c r="AQ28" i="6"/>
  <c r="AP28" i="6"/>
  <c r="BB27" i="6"/>
  <c r="BA27" i="6"/>
  <c r="AZ27" i="6"/>
  <c r="AW27" i="6"/>
  <c r="AU27" i="6"/>
  <c r="AT27" i="6"/>
  <c r="AP27" i="6"/>
  <c r="AN27" i="6"/>
  <c r="BB26" i="6"/>
  <c r="BA26" i="6"/>
  <c r="AW26" i="6"/>
  <c r="AU26" i="6"/>
  <c r="AT26" i="6"/>
  <c r="AR26" i="6"/>
  <c r="AQ26" i="6"/>
  <c r="AP26" i="6"/>
  <c r="BB25" i="6"/>
  <c r="BA25" i="6"/>
  <c r="AZ25" i="6"/>
  <c r="AW25" i="6"/>
  <c r="AU25" i="6"/>
  <c r="AT25" i="6"/>
  <c r="AR25" i="6"/>
  <c r="AQ25" i="6"/>
  <c r="AP25" i="6"/>
  <c r="BB24" i="6"/>
  <c r="BA24" i="6"/>
  <c r="AZ24" i="6"/>
  <c r="AW24" i="6"/>
  <c r="AU24" i="6"/>
  <c r="AT24" i="6"/>
  <c r="AS24" i="6"/>
  <c r="AP24" i="6"/>
  <c r="BB23" i="6"/>
  <c r="BA23" i="6"/>
  <c r="AX23" i="6"/>
  <c r="AW23" i="6"/>
  <c r="AU23" i="6"/>
  <c r="AT23" i="6"/>
  <c r="AS23" i="6"/>
  <c r="AR23" i="6"/>
  <c r="AP23" i="6"/>
  <c r="BA22" i="6"/>
  <c r="AX22" i="6"/>
  <c r="AU22" i="6"/>
  <c r="AS22" i="6"/>
  <c r="AQ22" i="6"/>
  <c r="AP22" i="6"/>
  <c r="AN22" i="6"/>
  <c r="BB21" i="6"/>
  <c r="BA21" i="6"/>
  <c r="AY21" i="6"/>
  <c r="AX21" i="6"/>
  <c r="AU21" i="6"/>
  <c r="AT21" i="6"/>
  <c r="AR21" i="6"/>
  <c r="AP21" i="6"/>
  <c r="AN21" i="6"/>
  <c r="BA20" i="6"/>
  <c r="AY20" i="6"/>
  <c r="AX20" i="6"/>
  <c r="AU20" i="6"/>
  <c r="AS20" i="6"/>
  <c r="AQ20" i="6"/>
  <c r="AP20" i="6"/>
  <c r="BB19" i="6"/>
  <c r="BA19" i="6"/>
  <c r="AY19" i="6"/>
  <c r="AV19" i="6"/>
  <c r="AU19" i="6"/>
  <c r="AR19" i="6"/>
  <c r="AQ19" i="6"/>
  <c r="AP19" i="6"/>
  <c r="BB18" i="6"/>
  <c r="AY18" i="6"/>
  <c r="AW18" i="6"/>
  <c r="AU18" i="6"/>
  <c r="AT18" i="6"/>
  <c r="AR18" i="6"/>
  <c r="AP18" i="6"/>
  <c r="BB17" i="6"/>
  <c r="BA17" i="6"/>
  <c r="AZ17" i="6"/>
  <c r="AY17" i="6"/>
  <c r="AU17" i="6"/>
  <c r="AT17" i="6"/>
  <c r="AR17" i="6"/>
  <c r="AQ17" i="6"/>
  <c r="AP17" i="6"/>
  <c r="BB16" i="6"/>
  <c r="BA16" i="6"/>
  <c r="AZ16" i="6"/>
  <c r="AU16" i="6"/>
  <c r="AT16" i="6"/>
  <c r="AP16" i="6"/>
  <c r="AN16" i="6"/>
  <c r="BB15" i="6"/>
  <c r="BA15" i="6"/>
  <c r="AZ15" i="6"/>
  <c r="AY15" i="6"/>
  <c r="AX15" i="6"/>
  <c r="AU15" i="6"/>
  <c r="AT15" i="6"/>
  <c r="AR15" i="6"/>
  <c r="AP15" i="6"/>
  <c r="AO15" i="6"/>
  <c r="AN15" i="6"/>
  <c r="BB14" i="6"/>
  <c r="BA14" i="6"/>
  <c r="AZ14" i="6"/>
  <c r="AY14" i="6"/>
  <c r="AU14" i="6"/>
  <c r="AT14" i="6"/>
  <c r="AR14" i="6"/>
  <c r="AP14" i="6"/>
  <c r="BB13" i="6"/>
  <c r="BA13" i="6"/>
  <c r="AZ13" i="6"/>
  <c r="AY13" i="6"/>
  <c r="AX13" i="6"/>
  <c r="AT13" i="6"/>
  <c r="AS13" i="6"/>
  <c r="AR13" i="6"/>
  <c r="AP13" i="6"/>
  <c r="BB12" i="6"/>
  <c r="BA12" i="6"/>
  <c r="AZ12" i="6"/>
  <c r="AY12" i="6"/>
  <c r="AX12" i="6"/>
  <c r="AW12" i="6"/>
  <c r="AV12" i="6"/>
  <c r="AU12" i="6"/>
  <c r="AT12" i="6"/>
  <c r="AR12" i="6"/>
  <c r="AQ12" i="6"/>
  <c r="AP12" i="6"/>
  <c r="BB11" i="6"/>
  <c r="BA11" i="6"/>
  <c r="AX11" i="6"/>
  <c r="AW11" i="6"/>
  <c r="AV11" i="6"/>
  <c r="AU11" i="6"/>
  <c r="AT11" i="6"/>
  <c r="AR11" i="6"/>
  <c r="AQ11" i="6"/>
  <c r="AP11" i="6"/>
  <c r="BB40" i="7"/>
  <c r="BA40" i="7"/>
  <c r="AZ40" i="7"/>
  <c r="AX40" i="7"/>
  <c r="AV40" i="7"/>
  <c r="AU40" i="7"/>
  <c r="AT40" i="7"/>
  <c r="AP40" i="7"/>
  <c r="AN40" i="7"/>
  <c r="BB39" i="7"/>
  <c r="BA39" i="7"/>
  <c r="AY39" i="7"/>
  <c r="AX39" i="7"/>
  <c r="AW39" i="7"/>
  <c r="AV39" i="7"/>
  <c r="AT39" i="7"/>
  <c r="AR39" i="7"/>
  <c r="AP39" i="7"/>
  <c r="AN39" i="7"/>
  <c r="BB38" i="7"/>
  <c r="BA38" i="7"/>
  <c r="AZ38" i="7"/>
  <c r="AY38" i="7"/>
  <c r="AX38" i="7"/>
  <c r="AW38" i="7"/>
  <c r="AV38" i="7"/>
  <c r="AT38" i="7"/>
  <c r="AP38" i="7"/>
  <c r="AO38" i="7"/>
  <c r="AN38" i="7"/>
  <c r="BB37" i="7"/>
  <c r="BA37" i="7"/>
  <c r="AZ37" i="7"/>
  <c r="AY37" i="7"/>
  <c r="AX37" i="7"/>
  <c r="AW37" i="7"/>
  <c r="AV37" i="7"/>
  <c r="AT37" i="7"/>
  <c r="AP37" i="7"/>
  <c r="AO37" i="7"/>
  <c r="AN37" i="7"/>
  <c r="BB36" i="7"/>
  <c r="BA36" i="7"/>
  <c r="AZ36" i="7"/>
  <c r="AX36" i="7"/>
  <c r="AW36" i="7"/>
  <c r="AV36" i="7"/>
  <c r="AU36" i="7"/>
  <c r="AT36" i="7"/>
  <c r="AQ36" i="7"/>
  <c r="AP36" i="7"/>
  <c r="AO36" i="7"/>
  <c r="AN36" i="7"/>
  <c r="BB35" i="7"/>
  <c r="BA35" i="7"/>
  <c r="AX35" i="7"/>
  <c r="AW35" i="7"/>
  <c r="AV35" i="7"/>
  <c r="AU35" i="7"/>
  <c r="AT35" i="7"/>
  <c r="AR35" i="7"/>
  <c r="AP35" i="7"/>
  <c r="AO35" i="7"/>
  <c r="AN35" i="7"/>
  <c r="BB34" i="7"/>
  <c r="BA34" i="7"/>
  <c r="AZ34" i="7"/>
  <c r="AX34" i="7"/>
  <c r="AW34" i="7"/>
  <c r="AV34" i="7"/>
  <c r="AU34" i="7"/>
  <c r="AT34" i="7"/>
  <c r="AP34" i="7"/>
  <c r="AN34" i="7"/>
  <c r="BB33" i="7"/>
  <c r="BA33" i="7"/>
  <c r="AZ33" i="7"/>
  <c r="AY33" i="7"/>
  <c r="AX33" i="7"/>
  <c r="AW33" i="7"/>
  <c r="AV33" i="7"/>
  <c r="AT33" i="7"/>
  <c r="AQ33" i="7"/>
  <c r="AP33" i="7"/>
  <c r="AO33" i="7"/>
  <c r="AN33" i="7"/>
  <c r="BB32" i="7"/>
  <c r="BA32" i="7"/>
  <c r="AY32" i="7"/>
  <c r="AX32" i="7"/>
  <c r="AW32" i="7"/>
  <c r="AV32" i="7"/>
  <c r="AU32" i="7"/>
  <c r="AT32" i="7"/>
  <c r="AS32" i="7"/>
  <c r="AQ32" i="7"/>
  <c r="AP32" i="7"/>
  <c r="AN32" i="7"/>
  <c r="BB31" i="7"/>
  <c r="BA31" i="7"/>
  <c r="AZ31" i="7"/>
  <c r="AX31" i="7"/>
  <c r="AV31" i="7"/>
  <c r="AT31" i="7"/>
  <c r="AR31" i="7"/>
  <c r="AQ31" i="7"/>
  <c r="AP31" i="7"/>
  <c r="AO31" i="7"/>
  <c r="AN31" i="7"/>
  <c r="BB30" i="7"/>
  <c r="BA30" i="7"/>
  <c r="AZ30" i="7"/>
  <c r="AY30" i="7"/>
  <c r="AX30" i="7"/>
  <c r="AW30" i="7"/>
  <c r="AV30" i="7"/>
  <c r="AT30" i="7"/>
  <c r="AP30" i="7"/>
  <c r="AO30" i="7"/>
  <c r="AN30" i="7"/>
  <c r="BA29" i="7"/>
  <c r="AZ29" i="7"/>
  <c r="AY29" i="7"/>
  <c r="AX29" i="7"/>
  <c r="AW29" i="7"/>
  <c r="AV29" i="7"/>
  <c r="AT29" i="7"/>
  <c r="AR29" i="7"/>
  <c r="AQ29" i="7"/>
  <c r="AP29" i="7"/>
  <c r="AN29" i="7"/>
  <c r="BB28" i="7"/>
  <c r="BA28" i="7"/>
  <c r="AX28" i="7"/>
  <c r="AW28" i="7"/>
  <c r="AV28" i="7"/>
  <c r="AU28" i="7"/>
  <c r="AT28" i="7"/>
  <c r="AR28" i="7"/>
  <c r="AP28" i="7"/>
  <c r="AO28" i="7"/>
  <c r="AN28" i="7"/>
  <c r="BB27" i="7"/>
  <c r="BA27" i="7"/>
  <c r="AZ27" i="7"/>
  <c r="AY27" i="7"/>
  <c r="AX27" i="7"/>
  <c r="AW27" i="7"/>
  <c r="AV27" i="7"/>
  <c r="AT27" i="7"/>
  <c r="AQ27" i="7"/>
  <c r="AP27" i="7"/>
  <c r="AO27" i="7"/>
  <c r="BB26" i="7"/>
  <c r="BA26" i="7"/>
  <c r="AX26" i="7"/>
  <c r="AW26" i="7"/>
  <c r="AV26" i="7"/>
  <c r="AT26" i="7"/>
  <c r="AQ26" i="7"/>
  <c r="AP26" i="7"/>
  <c r="AO26" i="7"/>
  <c r="BB25" i="7"/>
  <c r="BA25" i="7"/>
  <c r="AZ25" i="7"/>
  <c r="AY25" i="7"/>
  <c r="AX25" i="7"/>
  <c r="AW25" i="7"/>
  <c r="AV25" i="7"/>
  <c r="AT25" i="7"/>
  <c r="AP25" i="7"/>
  <c r="AO25" i="7"/>
  <c r="AN25" i="7"/>
  <c r="BB24" i="7"/>
  <c r="BA24" i="7"/>
  <c r="AY24" i="7"/>
  <c r="AX24" i="7"/>
  <c r="AW24" i="7"/>
  <c r="AV24" i="7"/>
  <c r="AT24" i="7"/>
  <c r="AP24" i="7"/>
  <c r="AO24" i="7"/>
  <c r="AN24" i="7"/>
  <c r="BB23" i="7"/>
  <c r="BA23" i="7"/>
  <c r="AY23" i="7"/>
  <c r="AX23" i="7"/>
  <c r="AW23" i="7"/>
  <c r="AV23" i="7"/>
  <c r="AU23" i="7"/>
  <c r="AT23" i="7"/>
  <c r="AR23" i="7"/>
  <c r="AP23" i="7"/>
  <c r="AO23" i="7"/>
  <c r="AN23" i="7"/>
  <c r="BB22" i="7"/>
  <c r="BA22" i="7"/>
  <c r="AX22" i="7"/>
  <c r="AW22" i="7"/>
  <c r="AV22" i="7"/>
  <c r="AU22" i="7"/>
  <c r="AT22" i="7"/>
  <c r="AS22" i="7"/>
  <c r="AO22" i="7"/>
  <c r="AN22" i="7"/>
  <c r="BB21" i="7"/>
  <c r="BA21" i="7"/>
  <c r="AX21" i="7"/>
  <c r="AW21" i="7"/>
  <c r="AV21" i="7"/>
  <c r="AU21" i="7"/>
  <c r="AT21" i="7"/>
  <c r="AR21" i="7"/>
  <c r="AQ21" i="7"/>
  <c r="AP21" i="7"/>
  <c r="AO21" i="7"/>
  <c r="AN21" i="7"/>
  <c r="BB20" i="7"/>
  <c r="BA20" i="7"/>
  <c r="AY20" i="7"/>
  <c r="AX20" i="7"/>
  <c r="AW20" i="7"/>
  <c r="AV20" i="7"/>
  <c r="AU20" i="7"/>
  <c r="AT20" i="7"/>
  <c r="AR20" i="7"/>
  <c r="AQ20" i="7"/>
  <c r="AP20" i="7"/>
  <c r="AN20" i="7"/>
  <c r="BB19" i="7"/>
  <c r="BA19" i="7"/>
  <c r="AY19" i="7"/>
  <c r="AX19" i="7"/>
  <c r="AW19" i="7"/>
  <c r="AV19" i="7"/>
  <c r="AT19" i="7"/>
  <c r="AQ19" i="7"/>
  <c r="AP19" i="7"/>
  <c r="AO19" i="7"/>
  <c r="AN19" i="7"/>
  <c r="BB18" i="7"/>
  <c r="BA18" i="7"/>
  <c r="AY18" i="7"/>
  <c r="AX18" i="7"/>
  <c r="AW18" i="7"/>
  <c r="AV18" i="7"/>
  <c r="AT18" i="7"/>
  <c r="AP18" i="7"/>
  <c r="AO18" i="7"/>
  <c r="AN18" i="7"/>
  <c r="BB17" i="7"/>
  <c r="BA17" i="7"/>
  <c r="AZ17" i="7"/>
  <c r="AY17" i="7"/>
  <c r="AX17" i="7"/>
  <c r="AW17" i="7"/>
  <c r="AV17" i="7"/>
  <c r="AU17" i="7"/>
  <c r="AT17" i="7"/>
  <c r="AP17" i="7"/>
  <c r="AO17" i="7"/>
  <c r="AN17" i="7"/>
  <c r="BB16" i="7"/>
  <c r="BA16" i="7"/>
  <c r="AZ16" i="7"/>
  <c r="AY16" i="7"/>
  <c r="AX16" i="7"/>
  <c r="AW16" i="7"/>
  <c r="AV16" i="7"/>
  <c r="AT16" i="7"/>
  <c r="AP16" i="7"/>
  <c r="AO16" i="7"/>
  <c r="AN16" i="7"/>
  <c r="BB15" i="7"/>
  <c r="BA15" i="7"/>
  <c r="AY15" i="7"/>
  <c r="AX15" i="7"/>
  <c r="AW15" i="7"/>
  <c r="AV15" i="7"/>
  <c r="AT15" i="7"/>
  <c r="AR15" i="7"/>
  <c r="AQ15" i="7"/>
  <c r="AP15" i="7"/>
  <c r="AO15" i="7"/>
  <c r="AN15" i="7"/>
  <c r="BB14" i="7"/>
  <c r="BA14" i="7"/>
  <c r="AY14" i="7"/>
  <c r="AX14" i="7"/>
  <c r="AW14" i="7"/>
  <c r="AV14" i="7"/>
  <c r="AT14" i="7"/>
  <c r="AR14" i="7"/>
  <c r="AQ14" i="7"/>
  <c r="AP14" i="7"/>
  <c r="AO14" i="7"/>
  <c r="AN14" i="7"/>
  <c r="BB13" i="7"/>
  <c r="BA13" i="7"/>
  <c r="AZ13" i="7"/>
  <c r="AX13" i="7"/>
  <c r="AV13" i="7"/>
  <c r="AU13" i="7"/>
  <c r="AT13" i="7"/>
  <c r="AR13" i="7"/>
  <c r="AQ13" i="7"/>
  <c r="AP13" i="7"/>
  <c r="AO13" i="7"/>
  <c r="AN13" i="7"/>
  <c r="BB12" i="7"/>
  <c r="BA12" i="7"/>
  <c r="AZ12" i="7"/>
  <c r="AY12" i="7"/>
  <c r="AX12" i="7"/>
  <c r="AV12" i="7"/>
  <c r="AT12" i="7"/>
  <c r="AS12" i="7"/>
  <c r="AP12" i="7"/>
  <c r="AO12" i="7"/>
  <c r="AN12" i="7"/>
  <c r="BB11" i="7"/>
  <c r="BA11" i="7"/>
  <c r="AZ11" i="7"/>
  <c r="AY11" i="7"/>
  <c r="AX11" i="7"/>
  <c r="AW11" i="7"/>
  <c r="AV11" i="7"/>
  <c r="AT11" i="7"/>
  <c r="AQ11" i="7"/>
  <c r="AP11" i="7"/>
  <c r="AO11" i="7"/>
  <c r="AN11" i="7"/>
  <c r="BB10" i="7"/>
  <c r="BA10" i="7"/>
  <c r="AY10" i="7"/>
  <c r="AX10" i="7"/>
  <c r="AV10" i="7"/>
  <c r="AU10" i="7"/>
  <c r="AT10" i="7"/>
  <c r="AR10" i="7"/>
  <c r="AP10" i="7"/>
  <c r="AO10" i="7"/>
  <c r="AN10" i="7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BB25" i="21"/>
  <c r="BA25" i="21"/>
  <c r="AZ25" i="21"/>
  <c r="AY25" i="21"/>
  <c r="AX25" i="21"/>
  <c r="AW25" i="21"/>
  <c r="AV25" i="21"/>
  <c r="AU25" i="21"/>
  <c r="AT25" i="21"/>
  <c r="AS25" i="21"/>
  <c r="AR25" i="21"/>
  <c r="AQ25" i="21"/>
  <c r="AP25" i="21"/>
  <c r="AO25" i="21"/>
  <c r="AN25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BB22" i="21"/>
  <c r="BA22" i="21"/>
  <c r="AZ22" i="21"/>
  <c r="AY22" i="21"/>
  <c r="AX22" i="21"/>
  <c r="AW22" i="21"/>
  <c r="AV22" i="21"/>
  <c r="AU22" i="21"/>
  <c r="AT22" i="21"/>
  <c r="AS22" i="21"/>
  <c r="AR22" i="21"/>
  <c r="AQ22" i="21"/>
  <c r="AP22" i="21"/>
  <c r="AO22" i="21"/>
  <c r="AN22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BB20" i="21"/>
  <c r="BA20" i="21"/>
  <c r="AZ20" i="21"/>
  <c r="AX20" i="21"/>
  <c r="AW20" i="21"/>
  <c r="AV20" i="21"/>
  <c r="AU20" i="21"/>
  <c r="AT20" i="21"/>
  <c r="AS20" i="21"/>
  <c r="AR20" i="21"/>
  <c r="AQ20" i="21"/>
  <c r="AO20" i="21"/>
  <c r="AN20" i="21"/>
  <c r="BB19" i="21"/>
  <c r="BA19" i="21"/>
  <c r="AZ19" i="21"/>
  <c r="AX19" i="21"/>
  <c r="AW19" i="21"/>
  <c r="AV19" i="21"/>
  <c r="AU19" i="21"/>
  <c r="AT19" i="21"/>
  <c r="AR19" i="21"/>
  <c r="AQ19" i="21"/>
  <c r="AO19" i="21"/>
  <c r="AN19" i="21"/>
  <c r="BB18" i="21"/>
  <c r="BA18" i="21"/>
  <c r="AZ18" i="21"/>
  <c r="AX18" i="21"/>
  <c r="AW18" i="21"/>
  <c r="AV18" i="21"/>
  <c r="AT18" i="21"/>
  <c r="AS18" i="21"/>
  <c r="AR18" i="21"/>
  <c r="AQ18" i="21"/>
  <c r="AP18" i="21"/>
  <c r="AO18" i="21"/>
  <c r="AN18" i="21"/>
  <c r="BB17" i="21"/>
  <c r="BA17" i="21"/>
  <c r="AY17" i="21"/>
  <c r="AV17" i="21"/>
  <c r="AU17" i="21"/>
  <c r="AT17" i="21"/>
  <c r="AR17" i="21"/>
  <c r="AQ17" i="21"/>
  <c r="AP17" i="21"/>
  <c r="AO17" i="21"/>
  <c r="AN17" i="21"/>
  <c r="BB16" i="21"/>
  <c r="BA16" i="21"/>
  <c r="AZ16" i="21"/>
  <c r="AY16" i="21"/>
  <c r="AX16" i="21"/>
  <c r="AV16" i="21"/>
  <c r="AT16" i="21"/>
  <c r="AR16" i="21"/>
  <c r="AQ16" i="21"/>
  <c r="AP16" i="21"/>
  <c r="AO16" i="21"/>
  <c r="AN16" i="21"/>
  <c r="BB15" i="21"/>
  <c r="BA15" i="21"/>
  <c r="AY15" i="21"/>
  <c r="AX15" i="21"/>
  <c r="AW15" i="21"/>
  <c r="AV15" i="21"/>
  <c r="AU15" i="21"/>
  <c r="AT15" i="21"/>
  <c r="AR15" i="21"/>
  <c r="AQ15" i="21"/>
  <c r="AP15" i="21"/>
  <c r="AO15" i="21"/>
  <c r="AN15" i="21"/>
  <c r="BB14" i="21"/>
  <c r="BA14" i="21"/>
  <c r="AZ14" i="21"/>
  <c r="AX14" i="21"/>
  <c r="AV14" i="21"/>
  <c r="AU14" i="21"/>
  <c r="AT14" i="21"/>
  <c r="AR14" i="21"/>
  <c r="AQ14" i="21"/>
  <c r="AP14" i="21"/>
  <c r="AO14" i="21"/>
  <c r="AN14" i="21"/>
  <c r="BB13" i="21"/>
  <c r="BA13" i="21"/>
  <c r="AW13" i="21"/>
  <c r="AV13" i="21"/>
  <c r="AU13" i="21"/>
  <c r="AT13" i="21"/>
  <c r="AR13" i="21"/>
  <c r="AQ13" i="21"/>
  <c r="AP13" i="21"/>
  <c r="AO13" i="21"/>
  <c r="AN13" i="21"/>
  <c r="BB12" i="21"/>
  <c r="BA12" i="21"/>
  <c r="AZ12" i="21"/>
  <c r="AY12" i="21"/>
  <c r="AV12" i="21"/>
  <c r="AT12" i="21"/>
  <c r="AS12" i="21"/>
  <c r="AR12" i="21"/>
  <c r="AQ12" i="21"/>
  <c r="AO12" i="21"/>
  <c r="AN12" i="21"/>
  <c r="BB11" i="21"/>
  <c r="BA11" i="21"/>
  <c r="AZ11" i="21"/>
  <c r="AY11" i="21"/>
  <c r="AX11" i="21"/>
  <c r="AW11" i="21"/>
  <c r="AT11" i="21"/>
  <c r="AS11" i="21"/>
  <c r="AR11" i="21"/>
  <c r="AQ11" i="21"/>
  <c r="AP11" i="21"/>
  <c r="AO11" i="21"/>
  <c r="AN11" i="21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BB34" i="9"/>
  <c r="BA34" i="9"/>
  <c r="AX34" i="9"/>
  <c r="AW34" i="9"/>
  <c r="AV34" i="9"/>
  <c r="AU34" i="9"/>
  <c r="AT34" i="9"/>
  <c r="AS34" i="9"/>
  <c r="AR34" i="9"/>
  <c r="AQ34" i="9"/>
  <c r="AP34" i="9"/>
  <c r="AO34" i="9"/>
  <c r="AN34" i="9"/>
  <c r="BB33" i="9"/>
  <c r="BA33" i="9"/>
  <c r="AZ33" i="9"/>
  <c r="AX33" i="9"/>
  <c r="AW33" i="9"/>
  <c r="AV33" i="9"/>
  <c r="AU33" i="9"/>
  <c r="AT33" i="9"/>
  <c r="AR33" i="9"/>
  <c r="AQ33" i="9"/>
  <c r="AP33" i="9"/>
  <c r="AO33" i="9"/>
  <c r="AN33" i="9"/>
  <c r="BB32" i="9"/>
  <c r="BA32" i="9"/>
  <c r="AZ32" i="9"/>
  <c r="AX32" i="9"/>
  <c r="AW32" i="9"/>
  <c r="AV32" i="9"/>
  <c r="AU32" i="9"/>
  <c r="AT32" i="9"/>
  <c r="AR32" i="9"/>
  <c r="AQ32" i="9"/>
  <c r="AP32" i="9"/>
  <c r="AN32" i="9"/>
  <c r="BB31" i="9"/>
  <c r="BA31" i="9"/>
  <c r="AZ31" i="9"/>
  <c r="AX31" i="9"/>
  <c r="AW31" i="9"/>
  <c r="AV31" i="9"/>
  <c r="AU31" i="9"/>
  <c r="AT31" i="9"/>
  <c r="AS31" i="9"/>
  <c r="AR31" i="9"/>
  <c r="AQ31" i="9"/>
  <c r="AP31" i="9"/>
  <c r="AO31" i="9"/>
  <c r="AN31" i="9"/>
  <c r="BB30" i="9"/>
  <c r="BA30" i="9"/>
  <c r="AZ30" i="9"/>
  <c r="AX30" i="9"/>
  <c r="AV30" i="9"/>
  <c r="AU30" i="9"/>
  <c r="AT30" i="9"/>
  <c r="AS30" i="9"/>
  <c r="AR30" i="9"/>
  <c r="AQ30" i="9"/>
  <c r="AP30" i="9"/>
  <c r="AN30" i="9"/>
  <c r="BB29" i="9"/>
  <c r="BA29" i="9"/>
  <c r="AZ29" i="9"/>
  <c r="AW29" i="9"/>
  <c r="AV29" i="9"/>
  <c r="AU29" i="9"/>
  <c r="AT29" i="9"/>
  <c r="AR29" i="9"/>
  <c r="AQ29" i="9"/>
  <c r="AP29" i="9"/>
  <c r="AN29" i="9"/>
  <c r="BB28" i="9"/>
  <c r="AZ28" i="9"/>
  <c r="AX28" i="9"/>
  <c r="AV28" i="9"/>
  <c r="AU28" i="9"/>
  <c r="AT28" i="9"/>
  <c r="AS28" i="9"/>
  <c r="AR28" i="9"/>
  <c r="AQ28" i="9"/>
  <c r="AO28" i="9"/>
  <c r="AN28" i="9"/>
  <c r="BB27" i="9"/>
  <c r="BA27" i="9"/>
  <c r="AX27" i="9"/>
  <c r="AV27" i="9"/>
  <c r="AU27" i="9"/>
  <c r="AT27" i="9"/>
  <c r="AR27" i="9"/>
  <c r="AQ27" i="9"/>
  <c r="AP27" i="9"/>
  <c r="AN27" i="9"/>
  <c r="BB26" i="9"/>
  <c r="BA26" i="9"/>
  <c r="AZ26" i="9"/>
  <c r="AW26" i="9"/>
  <c r="AV26" i="9"/>
  <c r="AU26" i="9"/>
  <c r="AT26" i="9"/>
  <c r="AR26" i="9"/>
  <c r="AQ26" i="9"/>
  <c r="AO26" i="9"/>
  <c r="AN26" i="9"/>
  <c r="BB25" i="9"/>
  <c r="AZ25" i="9"/>
  <c r="AX25" i="9"/>
  <c r="AW25" i="9"/>
  <c r="AV25" i="9"/>
  <c r="AU25" i="9"/>
  <c r="AR25" i="9"/>
  <c r="AQ25" i="9"/>
  <c r="AP25" i="9"/>
  <c r="AO25" i="9"/>
  <c r="AN25" i="9"/>
  <c r="BB24" i="9"/>
  <c r="BA24" i="9"/>
  <c r="AZ24" i="9"/>
  <c r="AX24" i="9"/>
  <c r="AW24" i="9"/>
  <c r="AV24" i="9"/>
  <c r="AU24" i="9"/>
  <c r="AR24" i="9"/>
  <c r="AQ24" i="9"/>
  <c r="AO24" i="9"/>
  <c r="AN24" i="9"/>
  <c r="BB23" i="9"/>
  <c r="BA23" i="9"/>
  <c r="AY23" i="9"/>
  <c r="AX23" i="9"/>
  <c r="AW23" i="9"/>
  <c r="AV23" i="9"/>
  <c r="AU23" i="9"/>
  <c r="AT23" i="9"/>
  <c r="AR23" i="9"/>
  <c r="AQ23" i="9"/>
  <c r="AP23" i="9"/>
  <c r="AN23" i="9"/>
  <c r="BB22" i="9"/>
  <c r="BA22" i="9"/>
  <c r="AX22" i="9"/>
  <c r="AW22" i="9"/>
  <c r="AV22" i="9"/>
  <c r="AU22" i="9"/>
  <c r="AT22" i="9"/>
  <c r="AR22" i="9"/>
  <c r="AQ22" i="9"/>
  <c r="AO22" i="9"/>
  <c r="AN22" i="9"/>
  <c r="BB21" i="9"/>
  <c r="BA21" i="9"/>
  <c r="AW21" i="9"/>
  <c r="AV21" i="9"/>
  <c r="AU21" i="9"/>
  <c r="AT21" i="9"/>
  <c r="AR21" i="9"/>
  <c r="AQ21" i="9"/>
  <c r="AP21" i="9"/>
  <c r="AN21" i="9"/>
  <c r="BB20" i="9"/>
  <c r="BA20" i="9"/>
  <c r="AY20" i="9"/>
  <c r="AW20" i="9"/>
  <c r="AV20" i="9"/>
  <c r="AU20" i="9"/>
  <c r="AT20" i="9"/>
  <c r="AR20" i="9"/>
  <c r="AQ20" i="9"/>
  <c r="AP20" i="9"/>
  <c r="AO20" i="9"/>
  <c r="AN20" i="9"/>
  <c r="BB19" i="9"/>
  <c r="BA19" i="9"/>
  <c r="AZ19" i="9"/>
  <c r="AW19" i="9"/>
  <c r="AU19" i="9"/>
  <c r="AT19" i="9"/>
  <c r="AR19" i="9"/>
  <c r="AQ19" i="9"/>
  <c r="AP19" i="9"/>
  <c r="AO19" i="9"/>
  <c r="AN19" i="9"/>
  <c r="BB18" i="9"/>
  <c r="AX18" i="9"/>
  <c r="AW18" i="9"/>
  <c r="AV18" i="9"/>
  <c r="AU18" i="9"/>
  <c r="AT18" i="9"/>
  <c r="AR18" i="9"/>
  <c r="AO18" i="9"/>
  <c r="AN18" i="9"/>
  <c r="BB17" i="9"/>
  <c r="AZ17" i="9"/>
  <c r="AX17" i="9"/>
  <c r="AW17" i="9"/>
  <c r="AV17" i="9"/>
  <c r="AU17" i="9"/>
  <c r="AR17" i="9"/>
  <c r="AQ17" i="9"/>
  <c r="AP17" i="9"/>
  <c r="AO17" i="9"/>
  <c r="AN17" i="9"/>
  <c r="BB16" i="9"/>
  <c r="AZ16" i="9"/>
  <c r="AY16" i="9"/>
  <c r="AX16" i="9"/>
  <c r="AW16" i="9"/>
  <c r="AV16" i="9"/>
  <c r="AU16" i="9"/>
  <c r="AT16" i="9"/>
  <c r="AR16" i="9"/>
  <c r="AQ16" i="9"/>
  <c r="AP16" i="9"/>
  <c r="AO16" i="9"/>
  <c r="AN16" i="9"/>
  <c r="BB15" i="9"/>
  <c r="BA15" i="9"/>
  <c r="AZ15" i="9"/>
  <c r="AY15" i="9"/>
  <c r="AX15" i="9"/>
  <c r="AW15" i="9"/>
  <c r="AV15" i="9"/>
  <c r="AU15" i="9"/>
  <c r="AT15" i="9"/>
  <c r="AR15" i="9"/>
  <c r="AP15" i="9"/>
  <c r="AO15" i="9"/>
  <c r="AN15" i="9"/>
  <c r="BB14" i="9"/>
  <c r="AZ14" i="9"/>
  <c r="AY14" i="9"/>
  <c r="AX14" i="9"/>
  <c r="AW14" i="9"/>
  <c r="AV14" i="9"/>
  <c r="AU14" i="9"/>
  <c r="AT14" i="9"/>
  <c r="AR14" i="9"/>
  <c r="AP14" i="9"/>
  <c r="AO14" i="9"/>
  <c r="AN14" i="9"/>
  <c r="BB13" i="9"/>
  <c r="BA13" i="9"/>
  <c r="AZ13" i="9"/>
  <c r="AY13" i="9"/>
  <c r="AX13" i="9"/>
  <c r="AW13" i="9"/>
  <c r="AU13" i="9"/>
  <c r="AT13" i="9"/>
  <c r="AR13" i="9"/>
  <c r="AO13" i="9"/>
  <c r="AN13" i="9"/>
  <c r="BB12" i="9"/>
  <c r="BA12" i="9"/>
  <c r="AZ12" i="9"/>
  <c r="AY12" i="9"/>
  <c r="AX12" i="9"/>
  <c r="AW12" i="9"/>
  <c r="AU12" i="9"/>
  <c r="AR12" i="9"/>
  <c r="AQ12" i="9"/>
  <c r="AP12" i="9"/>
  <c r="AO12" i="9"/>
  <c r="AN12" i="9"/>
  <c r="BB11" i="9"/>
  <c r="AZ11" i="9"/>
  <c r="AY11" i="9"/>
  <c r="AX11" i="9"/>
  <c r="AW11" i="9"/>
  <c r="AU11" i="9"/>
  <c r="AT11" i="9"/>
  <c r="AR11" i="9"/>
  <c r="AQ11" i="9"/>
  <c r="AP11" i="9"/>
  <c r="AO11" i="9"/>
  <c r="AN11" i="9"/>
  <c r="BB40" i="15"/>
  <c r="BA40" i="15"/>
  <c r="AZ40" i="15"/>
  <c r="AY40" i="15"/>
  <c r="AW40" i="15"/>
  <c r="AU40" i="15"/>
  <c r="AQ40" i="15"/>
  <c r="AP40" i="15"/>
  <c r="AN40" i="15"/>
  <c r="BB39" i="15"/>
  <c r="BA39" i="15"/>
  <c r="AZ39" i="15"/>
  <c r="AY39" i="15"/>
  <c r="AW39" i="15"/>
  <c r="AU39" i="15"/>
  <c r="AT39" i="15"/>
  <c r="AQ39" i="15"/>
  <c r="AP39" i="15"/>
  <c r="AN39" i="15"/>
  <c r="BB38" i="15"/>
  <c r="BA38" i="15"/>
  <c r="AZ38" i="15"/>
  <c r="AW38" i="15"/>
  <c r="AQ38" i="15"/>
  <c r="AP38" i="15"/>
  <c r="AN38" i="15"/>
  <c r="BB37" i="15"/>
  <c r="BA37" i="15"/>
  <c r="AZ37" i="15"/>
  <c r="AW37" i="15"/>
  <c r="AU37" i="15"/>
  <c r="AS37" i="15"/>
  <c r="AR37" i="15"/>
  <c r="AQ37" i="15"/>
  <c r="AP37" i="15"/>
  <c r="AN37" i="15"/>
  <c r="BB36" i="15"/>
  <c r="BA36" i="15"/>
  <c r="AZ36" i="15"/>
  <c r="AY36" i="15"/>
  <c r="AW36" i="15"/>
  <c r="AS36" i="15"/>
  <c r="AQ36" i="15"/>
  <c r="AP36" i="15"/>
  <c r="AN36" i="15"/>
  <c r="BB35" i="15"/>
  <c r="BA35" i="15"/>
  <c r="AZ35" i="15"/>
  <c r="AY35" i="15"/>
  <c r="AW35" i="15"/>
  <c r="AT35" i="15"/>
  <c r="AS35" i="15"/>
  <c r="AR35" i="15"/>
  <c r="AQ35" i="15"/>
  <c r="AP35" i="15"/>
  <c r="BB34" i="15"/>
  <c r="BA34" i="15"/>
  <c r="AZ34" i="15"/>
  <c r="AY34" i="15"/>
  <c r="AW34" i="15"/>
  <c r="AV34" i="15"/>
  <c r="AS34" i="15"/>
  <c r="AQ34" i="15"/>
  <c r="AP34" i="15"/>
  <c r="AN34" i="15"/>
  <c r="BB33" i="15"/>
  <c r="BA33" i="15"/>
  <c r="AZ33" i="15"/>
  <c r="AY33" i="15"/>
  <c r="AW33" i="15"/>
  <c r="AV33" i="15"/>
  <c r="AT33" i="15"/>
  <c r="AR33" i="15"/>
  <c r="AQ33" i="15"/>
  <c r="AP33" i="15"/>
  <c r="BB32" i="15"/>
  <c r="BA32" i="15"/>
  <c r="AZ32" i="15"/>
  <c r="AW32" i="15"/>
  <c r="AT32" i="15"/>
  <c r="AR32" i="15"/>
  <c r="AQ32" i="15"/>
  <c r="AP32" i="15"/>
  <c r="BB31" i="15"/>
  <c r="BA31" i="15"/>
  <c r="AZ31" i="15"/>
  <c r="AY31" i="15"/>
  <c r="AX31" i="15"/>
  <c r="AW31" i="15"/>
  <c r="AT31" i="15"/>
  <c r="AS31" i="15"/>
  <c r="AR31" i="15"/>
  <c r="AQ31" i="15"/>
  <c r="AP31" i="15"/>
  <c r="BB30" i="15"/>
  <c r="BA30" i="15"/>
  <c r="AZ30" i="15"/>
  <c r="AX30" i="15"/>
  <c r="AW30" i="15"/>
  <c r="AT30" i="15"/>
  <c r="AS30" i="15"/>
  <c r="AQ30" i="15"/>
  <c r="AP30" i="15"/>
  <c r="BB29" i="15"/>
  <c r="BA29" i="15"/>
  <c r="AZ29" i="15"/>
  <c r="AX29" i="15"/>
  <c r="AW29" i="15"/>
  <c r="AS29" i="15"/>
  <c r="AR29" i="15"/>
  <c r="AQ29" i="15"/>
  <c r="AP29" i="15"/>
  <c r="BB28" i="15"/>
  <c r="BA28" i="15"/>
  <c r="AZ28" i="15"/>
  <c r="AX28" i="15"/>
  <c r="AW28" i="15"/>
  <c r="AT28" i="15"/>
  <c r="AQ28" i="15"/>
  <c r="AP28" i="15"/>
  <c r="AO28" i="15"/>
  <c r="AN28" i="15"/>
  <c r="BB27" i="15"/>
  <c r="BA27" i="15"/>
  <c r="AZ27" i="15"/>
  <c r="AY27" i="15"/>
  <c r="AX27" i="15"/>
  <c r="AW27" i="15"/>
  <c r="AV27" i="15"/>
  <c r="AT27" i="15"/>
  <c r="AQ27" i="15"/>
  <c r="AP27" i="15"/>
  <c r="AN27" i="15"/>
  <c r="BB26" i="15"/>
  <c r="BA26" i="15"/>
  <c r="AZ26" i="15"/>
  <c r="AW26" i="15"/>
  <c r="AT26" i="15"/>
  <c r="AS26" i="15"/>
  <c r="AQ26" i="15"/>
  <c r="AP26" i="15"/>
  <c r="AN26" i="15"/>
  <c r="BB25" i="15"/>
  <c r="BA25" i="15"/>
  <c r="AZ25" i="15"/>
  <c r="AX25" i="15"/>
  <c r="AW25" i="15"/>
  <c r="AT25" i="15"/>
  <c r="AR25" i="15"/>
  <c r="AQ25" i="15"/>
  <c r="AP25" i="15"/>
  <c r="AO25" i="15"/>
  <c r="AN25" i="15"/>
  <c r="BB24" i="15"/>
  <c r="BA24" i="15"/>
  <c r="AZ24" i="15"/>
  <c r="AY24" i="15"/>
  <c r="AW24" i="15"/>
  <c r="AT24" i="15"/>
  <c r="AQ24" i="15"/>
  <c r="AP24" i="15"/>
  <c r="AO24" i="15"/>
  <c r="AN24" i="15"/>
  <c r="BB23" i="15"/>
  <c r="BA23" i="15"/>
  <c r="AZ23" i="15"/>
  <c r="AY23" i="15"/>
  <c r="AW23" i="15"/>
  <c r="AV23" i="15"/>
  <c r="AT23" i="15"/>
  <c r="AQ23" i="15"/>
  <c r="AP23" i="15"/>
  <c r="AN23" i="15"/>
  <c r="BB22" i="15"/>
  <c r="BA22" i="15"/>
  <c r="AZ22" i="15"/>
  <c r="AW22" i="15"/>
  <c r="AV22" i="15"/>
  <c r="AT22" i="15"/>
  <c r="AQ22" i="15"/>
  <c r="AP22" i="15"/>
  <c r="AN22" i="15"/>
  <c r="BB21" i="15"/>
  <c r="BA21" i="15"/>
  <c r="AZ21" i="15"/>
  <c r="AY21" i="15"/>
  <c r="AW21" i="15"/>
  <c r="AT21" i="15"/>
  <c r="AQ21" i="15"/>
  <c r="AN21" i="15"/>
  <c r="BA20" i="15"/>
  <c r="AZ20" i="15"/>
  <c r="AY20" i="15"/>
  <c r="AW20" i="15"/>
  <c r="AV20" i="15"/>
  <c r="AT20" i="15"/>
  <c r="AR20" i="15"/>
  <c r="AQ20" i="15"/>
  <c r="AP20" i="15"/>
  <c r="AN20" i="15"/>
  <c r="BB19" i="15"/>
  <c r="BA19" i="15"/>
  <c r="AZ19" i="15"/>
  <c r="AY19" i="15"/>
  <c r="AW19" i="15"/>
  <c r="AV19" i="15"/>
  <c r="AT19" i="15"/>
  <c r="AR19" i="15"/>
  <c r="AQ19" i="15"/>
  <c r="AP19" i="15"/>
  <c r="AN19" i="15"/>
  <c r="BB18" i="15"/>
  <c r="BA18" i="15"/>
  <c r="AZ18" i="15"/>
  <c r="AY18" i="15"/>
  <c r="AX18" i="15"/>
  <c r="AW18" i="15"/>
  <c r="AT18" i="15"/>
  <c r="AR18" i="15"/>
  <c r="AQ18" i="15"/>
  <c r="AP18" i="15"/>
  <c r="AN18" i="15"/>
  <c r="BB17" i="15"/>
  <c r="BA17" i="15"/>
  <c r="AZ17" i="15"/>
  <c r="AY17" i="15"/>
  <c r="AW17" i="15"/>
  <c r="AV17" i="15"/>
  <c r="AT17" i="15"/>
  <c r="AR17" i="15"/>
  <c r="AQ17" i="15"/>
  <c r="AP17" i="15"/>
  <c r="AN17" i="15"/>
  <c r="BB16" i="15"/>
  <c r="BA16" i="15"/>
  <c r="AZ16" i="15"/>
  <c r="AY16" i="15"/>
  <c r="AW16" i="15"/>
  <c r="AU16" i="15"/>
  <c r="AT16" i="15"/>
  <c r="AR16" i="15"/>
  <c r="AQ16" i="15"/>
  <c r="AN16" i="15"/>
  <c r="BB15" i="15"/>
  <c r="BA15" i="15"/>
  <c r="AZ15" i="15"/>
  <c r="AY15" i="15"/>
  <c r="AX15" i="15"/>
  <c r="AW15" i="15"/>
  <c r="AR15" i="15"/>
  <c r="AQ15" i="15"/>
  <c r="AP15" i="15"/>
  <c r="AN15" i="15"/>
  <c r="BB14" i="15"/>
  <c r="BA14" i="15"/>
  <c r="AZ14" i="15"/>
  <c r="AW14" i="15"/>
  <c r="AU14" i="15"/>
  <c r="AT14" i="15"/>
  <c r="AR14" i="15"/>
  <c r="AQ14" i="15"/>
  <c r="AN14" i="15"/>
  <c r="BB13" i="15"/>
  <c r="BA13" i="15"/>
  <c r="AZ13" i="15"/>
  <c r="AY13" i="15"/>
  <c r="AX13" i="15"/>
  <c r="AW13" i="15"/>
  <c r="AU13" i="15"/>
  <c r="AT13" i="15"/>
  <c r="AR13" i="15"/>
  <c r="AQ13" i="15"/>
  <c r="AN13" i="15"/>
  <c r="BB12" i="15"/>
  <c r="BA12" i="15"/>
  <c r="AZ12" i="15"/>
  <c r="AY12" i="15"/>
  <c r="AW12" i="15"/>
  <c r="AU12" i="15"/>
  <c r="AT12" i="15"/>
  <c r="AR12" i="15"/>
  <c r="AQ12" i="15"/>
  <c r="AP12" i="15"/>
  <c r="AN12" i="15"/>
  <c r="BB11" i="15"/>
  <c r="BA11" i="15"/>
  <c r="AZ11" i="15"/>
  <c r="AW11" i="15"/>
  <c r="AV11" i="15"/>
  <c r="AU11" i="15"/>
  <c r="AT11" i="15"/>
  <c r="AR11" i="15"/>
  <c r="AQ11" i="15"/>
  <c r="AN11" i="15"/>
  <c r="BB40" i="16"/>
  <c r="BA40" i="16"/>
  <c r="AZ40" i="16"/>
  <c r="AX40" i="16"/>
  <c r="AW40" i="16"/>
  <c r="AT40" i="16"/>
  <c r="AR40" i="16"/>
  <c r="AP40" i="16"/>
  <c r="BB39" i="16"/>
  <c r="BA39" i="16"/>
  <c r="AZ39" i="16"/>
  <c r="AW39" i="16"/>
  <c r="AT39" i="16"/>
  <c r="AP39" i="16"/>
  <c r="BB38" i="16"/>
  <c r="BA38" i="16"/>
  <c r="AZ38" i="16"/>
  <c r="AY38" i="16"/>
  <c r="AT38" i="16"/>
  <c r="AP38" i="16"/>
  <c r="BB37" i="16"/>
  <c r="AZ37" i="16"/>
  <c r="AW37" i="16"/>
  <c r="AT37" i="16"/>
  <c r="AR37" i="16"/>
  <c r="AP37" i="16"/>
  <c r="BB36" i="16"/>
  <c r="AZ36" i="16"/>
  <c r="AY36" i="16"/>
  <c r="AU36" i="16"/>
  <c r="AT36" i="16"/>
  <c r="AR36" i="16"/>
  <c r="AP36" i="16"/>
  <c r="BB35" i="16"/>
  <c r="AZ35" i="16"/>
  <c r="AY35" i="16"/>
  <c r="AX35" i="16"/>
  <c r="AV35" i="16"/>
  <c r="AR35" i="16"/>
  <c r="AP35" i="16"/>
  <c r="AO35" i="16"/>
  <c r="BB34" i="16"/>
  <c r="BA34" i="16"/>
  <c r="AZ34" i="16"/>
  <c r="AX34" i="16"/>
  <c r="AV34" i="16"/>
  <c r="AU34" i="16"/>
  <c r="AR34" i="16"/>
  <c r="AP34" i="16"/>
  <c r="BB33" i="16"/>
  <c r="BA33" i="16"/>
  <c r="AZ33" i="16"/>
  <c r="AY33" i="16"/>
  <c r="AX33" i="16"/>
  <c r="AP33" i="16"/>
  <c r="AO33" i="16"/>
  <c r="BB32" i="16"/>
  <c r="BA32" i="16"/>
  <c r="AZ32" i="16"/>
  <c r="AY32" i="16"/>
  <c r="AX32" i="16"/>
  <c r="AT32" i="16"/>
  <c r="AP32" i="16"/>
  <c r="BB31" i="16"/>
  <c r="BA31" i="16"/>
  <c r="AZ31" i="16"/>
  <c r="AX31" i="16"/>
  <c r="AT31" i="16"/>
  <c r="AR31" i="16"/>
  <c r="AP31" i="16"/>
  <c r="BB30" i="16"/>
  <c r="BA30" i="16"/>
  <c r="AZ30" i="16"/>
  <c r="AX30" i="16"/>
  <c r="AW30" i="16"/>
  <c r="AU30" i="16"/>
  <c r="AT30" i="16"/>
  <c r="AP30" i="16"/>
  <c r="BB29" i="16"/>
  <c r="BA29" i="16"/>
  <c r="AZ29" i="16"/>
  <c r="AY29" i="16"/>
  <c r="AX29" i="16"/>
  <c r="AW29" i="16"/>
  <c r="AU29" i="16"/>
  <c r="AQ29" i="16"/>
  <c r="AP29" i="16"/>
  <c r="BB28" i="16"/>
  <c r="BA28" i="16"/>
  <c r="AZ28" i="16"/>
  <c r="AY28" i="16"/>
  <c r="AT28" i="16"/>
  <c r="AQ28" i="16"/>
  <c r="AP28" i="16"/>
  <c r="BB27" i="16"/>
  <c r="BA27" i="16"/>
  <c r="AZ27" i="16"/>
  <c r="AY27" i="16"/>
  <c r="AX27" i="16"/>
  <c r="AQ27" i="16"/>
  <c r="AP27" i="16"/>
  <c r="BB26" i="16"/>
  <c r="BA26" i="16"/>
  <c r="AZ26" i="16"/>
  <c r="AY26" i="16"/>
  <c r="AX26" i="16"/>
  <c r="AQ26" i="16"/>
  <c r="AP26" i="16"/>
  <c r="BB25" i="16"/>
  <c r="BA25" i="16"/>
  <c r="AZ25" i="16"/>
  <c r="AY25" i="16"/>
  <c r="AX25" i="16"/>
  <c r="AQ25" i="16"/>
  <c r="AP25" i="16"/>
  <c r="BB24" i="16"/>
  <c r="BA24" i="16"/>
  <c r="AZ24" i="16"/>
  <c r="AW24" i="16"/>
  <c r="AV24" i="16"/>
  <c r="AQ24" i="16"/>
  <c r="AP24" i="16"/>
  <c r="BB23" i="16"/>
  <c r="BA23" i="16"/>
  <c r="AZ23" i="16"/>
  <c r="AW23" i="16"/>
  <c r="AU23" i="16"/>
  <c r="AQ23" i="16"/>
  <c r="AP23" i="16"/>
  <c r="AO23" i="16"/>
  <c r="AN23" i="16"/>
  <c r="BB22" i="16"/>
  <c r="BA22" i="16"/>
  <c r="AZ22" i="16"/>
  <c r="AX22" i="16"/>
  <c r="AW22" i="16"/>
  <c r="AV22" i="16"/>
  <c r="AP22" i="16"/>
  <c r="AO22" i="16"/>
  <c r="BB21" i="16"/>
  <c r="BA21" i="16"/>
  <c r="AZ21" i="16"/>
  <c r="AX21" i="16"/>
  <c r="AV21" i="16"/>
  <c r="AT21" i="16"/>
  <c r="AQ21" i="16"/>
  <c r="AP21" i="16"/>
  <c r="BB20" i="16"/>
  <c r="BA20" i="16"/>
  <c r="AZ20" i="16"/>
  <c r="AT20" i="16"/>
  <c r="AQ20" i="16"/>
  <c r="AP20" i="16"/>
  <c r="AO20" i="16"/>
  <c r="BB19" i="16"/>
  <c r="BA19" i="16"/>
  <c r="AZ19" i="16"/>
  <c r="AV19" i="16"/>
  <c r="AT19" i="16"/>
  <c r="AQ19" i="16"/>
  <c r="AP19" i="16"/>
  <c r="AO19" i="16"/>
  <c r="AN19" i="16"/>
  <c r="BB18" i="16"/>
  <c r="AZ18" i="16"/>
  <c r="AW18" i="16"/>
  <c r="AU18" i="16"/>
  <c r="AT18" i="16"/>
  <c r="AR18" i="16"/>
  <c r="AQ18" i="16"/>
  <c r="AP18" i="16"/>
  <c r="AN18" i="16"/>
  <c r="BB17" i="16"/>
  <c r="AZ17" i="16"/>
  <c r="AY17" i="16"/>
  <c r="AV17" i="16"/>
  <c r="AU17" i="16"/>
  <c r="AT17" i="16"/>
  <c r="AR17" i="16"/>
  <c r="AQ17" i="16"/>
  <c r="AP17" i="16"/>
  <c r="AN17" i="16"/>
  <c r="BB16" i="16"/>
  <c r="AZ16" i="16"/>
  <c r="AY16" i="16"/>
  <c r="AV16" i="16"/>
  <c r="AU16" i="16"/>
  <c r="AT16" i="16"/>
  <c r="AR16" i="16"/>
  <c r="AQ16" i="16"/>
  <c r="AP16" i="16"/>
  <c r="AO16" i="16"/>
  <c r="BB15" i="16"/>
  <c r="AZ15" i="16"/>
  <c r="AY15" i="16"/>
  <c r="AV15" i="16"/>
  <c r="AT15" i="16"/>
  <c r="AR15" i="16"/>
  <c r="AQ15" i="16"/>
  <c r="AP15" i="16"/>
  <c r="AO15" i="16"/>
  <c r="BB14" i="16"/>
  <c r="BA14" i="16"/>
  <c r="AZ14" i="16"/>
  <c r="AY14" i="16"/>
  <c r="AV14" i="16"/>
  <c r="AT14" i="16"/>
  <c r="AQ14" i="16"/>
  <c r="AP14" i="16"/>
  <c r="AO14" i="16"/>
  <c r="AN14" i="16"/>
  <c r="BB13" i="16"/>
  <c r="BA13" i="16"/>
  <c r="AZ13" i="16"/>
  <c r="AV13" i="16"/>
  <c r="AT13" i="16"/>
  <c r="AR13" i="16"/>
  <c r="AQ13" i="16"/>
  <c r="AP13" i="16"/>
  <c r="AO13" i="16"/>
  <c r="AN13" i="16"/>
  <c r="BB12" i="16"/>
  <c r="BA12" i="16"/>
  <c r="AZ12" i="16"/>
  <c r="AV12" i="16"/>
  <c r="AT12" i="16"/>
  <c r="AR12" i="16"/>
  <c r="AQ12" i="16"/>
  <c r="AP12" i="16"/>
  <c r="AO12" i="16"/>
  <c r="AN12" i="16"/>
  <c r="BB11" i="16"/>
  <c r="BA11" i="16"/>
  <c r="AZ11" i="16"/>
  <c r="AY11" i="16"/>
  <c r="AX11" i="16"/>
  <c r="AV11" i="16"/>
  <c r="AU11" i="16"/>
  <c r="AT11" i="16"/>
  <c r="AR11" i="16"/>
  <c r="AQ11" i="16"/>
  <c r="AP11" i="16"/>
  <c r="AO11" i="16"/>
  <c r="BB10" i="16"/>
  <c r="BA10" i="16"/>
  <c r="AZ10" i="16"/>
  <c r="AY10" i="16"/>
  <c r="AX10" i="16"/>
  <c r="AW10" i="16"/>
  <c r="AV10" i="16"/>
  <c r="AU10" i="16"/>
  <c r="AT10" i="16"/>
  <c r="AR10" i="16"/>
  <c r="AQ10" i="16"/>
  <c r="AP10" i="16"/>
  <c r="AO10" i="16"/>
  <c r="BB40" i="17"/>
  <c r="BA40" i="17"/>
  <c r="AY40" i="17"/>
  <c r="AX40" i="17"/>
  <c r="AW40" i="17"/>
  <c r="AV40" i="17"/>
  <c r="AT40" i="17"/>
  <c r="AP40" i="17"/>
  <c r="AO40" i="17"/>
  <c r="AN40" i="17"/>
  <c r="BB39" i="17"/>
  <c r="BA39" i="17"/>
  <c r="AZ39" i="17"/>
  <c r="AX39" i="17"/>
  <c r="AW39" i="17"/>
  <c r="AV39" i="17"/>
  <c r="AT39" i="17"/>
  <c r="AR39" i="17"/>
  <c r="AP39" i="17"/>
  <c r="AN39" i="17"/>
  <c r="BB38" i="17"/>
  <c r="BA38" i="17"/>
  <c r="AZ38" i="17"/>
  <c r="AX38" i="17"/>
  <c r="AW38" i="17"/>
  <c r="AV38" i="17"/>
  <c r="AU38" i="17"/>
  <c r="AT38" i="17"/>
  <c r="AR38" i="17"/>
  <c r="AQ38" i="17"/>
  <c r="BB37" i="17"/>
  <c r="BA37" i="17"/>
  <c r="AZ37" i="17"/>
  <c r="AY37" i="17"/>
  <c r="AX37" i="17"/>
  <c r="AW37" i="17"/>
  <c r="AV37" i="17"/>
  <c r="AU37" i="17"/>
  <c r="AT37" i="17"/>
  <c r="AR37" i="17"/>
  <c r="AP37" i="17"/>
  <c r="BB36" i="17"/>
  <c r="BA36" i="17"/>
  <c r="AZ36" i="17"/>
  <c r="AX36" i="17"/>
  <c r="AW36" i="17"/>
  <c r="AV36" i="17"/>
  <c r="AU36" i="17"/>
  <c r="AT36" i="17"/>
  <c r="AQ36" i="17"/>
  <c r="AP36" i="17"/>
  <c r="BB35" i="17"/>
  <c r="BA35" i="17"/>
  <c r="AX35" i="17"/>
  <c r="AW35" i="17"/>
  <c r="AV35" i="17"/>
  <c r="AU35" i="17"/>
  <c r="AT35" i="17"/>
  <c r="AS35" i="17"/>
  <c r="AR35" i="17"/>
  <c r="AP35" i="17"/>
  <c r="BB34" i="17"/>
  <c r="BA34" i="17"/>
  <c r="AX34" i="17"/>
  <c r="AW34" i="17"/>
  <c r="AV34" i="17"/>
  <c r="AU34" i="17"/>
  <c r="AT34" i="17"/>
  <c r="AR34" i="17"/>
  <c r="AP34" i="17"/>
  <c r="AN34" i="17"/>
  <c r="BB33" i="17"/>
  <c r="BA33" i="17"/>
  <c r="AY33" i="17"/>
  <c r="AW33" i="17"/>
  <c r="AV33" i="17"/>
  <c r="AU33" i="17"/>
  <c r="AT33" i="17"/>
  <c r="AP33" i="17"/>
  <c r="BB32" i="17"/>
  <c r="BA32" i="17"/>
  <c r="AZ32" i="17"/>
  <c r="AY32" i="17"/>
  <c r="AX32" i="17"/>
  <c r="AW32" i="17"/>
  <c r="AV32" i="17"/>
  <c r="AT32" i="17"/>
  <c r="AR32" i="17"/>
  <c r="AP32" i="17"/>
  <c r="BB31" i="17"/>
  <c r="BA31" i="17"/>
  <c r="AZ31" i="17"/>
  <c r="AX31" i="17"/>
  <c r="AW31" i="17"/>
  <c r="AV31" i="17"/>
  <c r="AT31" i="17"/>
  <c r="AR31" i="17"/>
  <c r="AP31" i="17"/>
  <c r="BB30" i="17"/>
  <c r="BA30" i="17"/>
  <c r="AY30" i="17"/>
  <c r="AX30" i="17"/>
  <c r="AW30" i="17"/>
  <c r="AV30" i="17"/>
  <c r="AU30" i="17"/>
  <c r="AT30" i="17"/>
  <c r="AR30" i="17"/>
  <c r="AP30" i="17"/>
  <c r="BB29" i="17"/>
  <c r="BA29" i="17"/>
  <c r="AX29" i="17"/>
  <c r="AW29" i="17"/>
  <c r="AV29" i="17"/>
  <c r="AU29" i="17"/>
  <c r="AT29" i="17"/>
  <c r="AR29" i="17"/>
  <c r="AQ29" i="17"/>
  <c r="AP29" i="17"/>
  <c r="BB28" i="17"/>
  <c r="BA28" i="17"/>
  <c r="AY28" i="17"/>
  <c r="AX28" i="17"/>
  <c r="AW28" i="17"/>
  <c r="AV28" i="17"/>
  <c r="AT28" i="17"/>
  <c r="AR28" i="17"/>
  <c r="AP28" i="17"/>
  <c r="AO28" i="17"/>
  <c r="BB27" i="17"/>
  <c r="BA27" i="17"/>
  <c r="AY27" i="17"/>
  <c r="AW27" i="17"/>
  <c r="AV27" i="17"/>
  <c r="AT27" i="17"/>
  <c r="AR27" i="17"/>
  <c r="AP27" i="17"/>
  <c r="BB26" i="17"/>
  <c r="BA26" i="17"/>
  <c r="AX26" i="17"/>
  <c r="AW26" i="17"/>
  <c r="AV26" i="17"/>
  <c r="AU26" i="17"/>
  <c r="AT26" i="17"/>
  <c r="AR26" i="17"/>
  <c r="AP26" i="17"/>
  <c r="AN26" i="17"/>
  <c r="BB25" i="17"/>
  <c r="BA25" i="17"/>
  <c r="AZ25" i="17"/>
  <c r="AY25" i="17"/>
  <c r="AX25" i="17"/>
  <c r="AW25" i="17"/>
  <c r="AV25" i="17"/>
  <c r="AU25" i="17"/>
  <c r="AT25" i="17"/>
  <c r="AR25" i="17"/>
  <c r="AN25" i="17"/>
  <c r="BB24" i="17"/>
  <c r="BA24" i="17"/>
  <c r="AZ24" i="17"/>
  <c r="AY24" i="17"/>
  <c r="AX24" i="17"/>
  <c r="AW24" i="17"/>
  <c r="AV24" i="17"/>
  <c r="AU24" i="17"/>
  <c r="AT24" i="17"/>
  <c r="AP24" i="17"/>
  <c r="BB23" i="17"/>
  <c r="BA23" i="17"/>
  <c r="AZ23" i="17"/>
  <c r="AY23" i="17"/>
  <c r="AX23" i="17"/>
  <c r="AW23" i="17"/>
  <c r="AV23" i="17"/>
  <c r="AT23" i="17"/>
  <c r="AR23" i="17"/>
  <c r="AP23" i="17"/>
  <c r="BB22" i="17"/>
  <c r="BA22" i="17"/>
  <c r="AW22" i="17"/>
  <c r="AV22" i="17"/>
  <c r="AT22" i="17"/>
  <c r="AR22" i="17"/>
  <c r="AP22" i="17"/>
  <c r="BB21" i="17"/>
  <c r="BA21" i="17"/>
  <c r="AY21" i="17"/>
  <c r="AX21" i="17"/>
  <c r="AW21" i="17"/>
  <c r="AV21" i="17"/>
  <c r="AT21" i="17"/>
  <c r="AS21" i="17"/>
  <c r="AR21" i="17"/>
  <c r="AP21" i="17"/>
  <c r="BB20" i="17"/>
  <c r="BA20" i="17"/>
  <c r="AY20" i="17"/>
  <c r="AW20" i="17"/>
  <c r="AV20" i="17"/>
  <c r="AT20" i="17"/>
  <c r="AR20" i="17"/>
  <c r="AP20" i="17"/>
  <c r="AO20" i="17"/>
  <c r="BB19" i="17"/>
  <c r="BA19" i="17"/>
  <c r="AZ19" i="17"/>
  <c r="AX19" i="17"/>
  <c r="AW19" i="17"/>
  <c r="AV19" i="17"/>
  <c r="AT19" i="17"/>
  <c r="AQ19" i="17"/>
  <c r="AP19" i="17"/>
  <c r="BB18" i="17"/>
  <c r="BA18" i="17"/>
  <c r="AY18" i="17"/>
  <c r="AW18" i="17"/>
  <c r="AV18" i="17"/>
  <c r="AU18" i="17"/>
  <c r="AT18" i="17"/>
  <c r="AR18" i="17"/>
  <c r="AQ18" i="17"/>
  <c r="AP18" i="17"/>
  <c r="AO18" i="17"/>
  <c r="BB17" i="17"/>
  <c r="BA17" i="17"/>
  <c r="AZ17" i="17"/>
  <c r="AY17" i="17"/>
  <c r="AW17" i="17"/>
  <c r="AV17" i="17"/>
  <c r="AU17" i="17"/>
  <c r="AT17" i="17"/>
  <c r="AR17" i="17"/>
  <c r="AP17" i="17"/>
  <c r="BB16" i="17"/>
  <c r="BA16" i="17"/>
  <c r="AZ16" i="17"/>
  <c r="AW16" i="17"/>
  <c r="AV16" i="17"/>
  <c r="AU16" i="17"/>
  <c r="AT16" i="17"/>
  <c r="AR16" i="17"/>
  <c r="AN16" i="17"/>
  <c r="BB15" i="17"/>
  <c r="BA15" i="17"/>
  <c r="AZ15" i="17"/>
  <c r="AY15" i="17"/>
  <c r="AX15" i="17"/>
  <c r="AW15" i="17"/>
  <c r="AV15" i="17"/>
  <c r="AU15" i="17"/>
  <c r="AT15" i="17"/>
  <c r="AP15" i="17"/>
  <c r="BB14" i="17"/>
  <c r="BA14" i="17"/>
  <c r="AY14" i="17"/>
  <c r="AW14" i="17"/>
  <c r="AV14" i="17"/>
  <c r="AT14" i="17"/>
  <c r="AR14" i="17"/>
  <c r="BB13" i="17"/>
  <c r="BA13" i="17"/>
  <c r="AZ13" i="17"/>
  <c r="AY13" i="17"/>
  <c r="AX13" i="17"/>
  <c r="AW13" i="17"/>
  <c r="AV13" i="17"/>
  <c r="AT13" i="17"/>
  <c r="AR13" i="17"/>
  <c r="AP13" i="17"/>
  <c r="AO13" i="17"/>
  <c r="BB12" i="17"/>
  <c r="BA12" i="17"/>
  <c r="AZ12" i="17"/>
  <c r="AY12" i="17"/>
  <c r="AW12" i="17"/>
  <c r="AV12" i="17"/>
  <c r="AT12" i="17"/>
  <c r="AP12" i="17"/>
  <c r="AO12" i="17"/>
  <c r="BB11" i="17"/>
  <c r="BA11" i="17"/>
  <c r="AZ11" i="17"/>
  <c r="AY11" i="17"/>
  <c r="AX11" i="17"/>
  <c r="AW11" i="17"/>
  <c r="AV11" i="17"/>
  <c r="AT11" i="17"/>
  <c r="AP11" i="17"/>
  <c r="AO11" i="17"/>
  <c r="BB10" i="17"/>
  <c r="BA10" i="17"/>
  <c r="AZ10" i="17"/>
  <c r="AY10" i="17"/>
  <c r="AX10" i="17"/>
  <c r="AW10" i="17"/>
  <c r="AV10" i="17"/>
  <c r="AU10" i="17"/>
  <c r="AT10" i="17"/>
  <c r="AR10" i="17"/>
  <c r="AP10" i="17"/>
  <c r="AO10" i="17"/>
  <c r="BB40" i="18"/>
  <c r="BA40" i="18"/>
  <c r="AZ40" i="18"/>
  <c r="AT40" i="18"/>
  <c r="AS40" i="18"/>
  <c r="AR40" i="18"/>
  <c r="AQ40" i="18"/>
  <c r="AO40" i="18"/>
  <c r="AN40" i="18"/>
  <c r="BB39" i="18"/>
  <c r="BA39" i="18"/>
  <c r="AZ39" i="18"/>
  <c r="AX39" i="18"/>
  <c r="AW39" i="18"/>
  <c r="AT39" i="18"/>
  <c r="AS39" i="18"/>
  <c r="AR39" i="18"/>
  <c r="AP39" i="18"/>
  <c r="AO39" i="18"/>
  <c r="AN39" i="18"/>
  <c r="BB38" i="18"/>
  <c r="BA38" i="18"/>
  <c r="AZ38" i="18"/>
  <c r="AW38" i="18"/>
  <c r="AV38" i="18"/>
  <c r="AT38" i="18"/>
  <c r="AR38" i="18"/>
  <c r="AQ38" i="18"/>
  <c r="AP38" i="18"/>
  <c r="BB37" i="18"/>
  <c r="BA37" i="18"/>
  <c r="AZ37" i="18"/>
  <c r="AW37" i="18"/>
  <c r="AV37" i="18"/>
  <c r="AT37" i="18"/>
  <c r="AS37" i="18"/>
  <c r="AR37" i="18"/>
  <c r="AQ37" i="18"/>
  <c r="AN37" i="18"/>
  <c r="BB36" i="18"/>
  <c r="BA36" i="18"/>
  <c r="AZ36" i="18"/>
  <c r="AW36" i="18"/>
  <c r="AU36" i="18"/>
  <c r="AT36" i="18"/>
  <c r="AR36" i="18"/>
  <c r="AQ36" i="18"/>
  <c r="AP36" i="18"/>
  <c r="AO36" i="18"/>
  <c r="AN36" i="18"/>
  <c r="BB35" i="18"/>
  <c r="BA35" i="18"/>
  <c r="AZ35" i="18"/>
  <c r="AW35" i="18"/>
  <c r="AV35" i="18"/>
  <c r="AT35" i="18"/>
  <c r="AR35" i="18"/>
  <c r="AQ35" i="18"/>
  <c r="AP35" i="18"/>
  <c r="AN35" i="18"/>
  <c r="BB34" i="18"/>
  <c r="BA34" i="18"/>
  <c r="AZ34" i="18"/>
  <c r="AW34" i="18"/>
  <c r="AT34" i="18"/>
  <c r="AS34" i="18"/>
  <c r="AR34" i="18"/>
  <c r="AQ34" i="18"/>
  <c r="AN34" i="18"/>
  <c r="BB33" i="18"/>
  <c r="BA33" i="18"/>
  <c r="AZ33" i="18"/>
  <c r="AY33" i="18"/>
  <c r="AW33" i="18"/>
  <c r="AV33" i="18"/>
  <c r="AT33" i="18"/>
  <c r="AR33" i="18"/>
  <c r="AQ33" i="18"/>
  <c r="AP33" i="18"/>
  <c r="AO33" i="18"/>
  <c r="BB32" i="18"/>
  <c r="BA32" i="18"/>
  <c r="AZ32" i="18"/>
  <c r="AW32" i="18"/>
  <c r="AV32" i="18"/>
  <c r="AT32" i="18"/>
  <c r="AR32" i="18"/>
  <c r="AQ32" i="18"/>
  <c r="AP32" i="18"/>
  <c r="AO32" i="18"/>
  <c r="AN32" i="18"/>
  <c r="BB31" i="18"/>
  <c r="BA31" i="18"/>
  <c r="AX31" i="18"/>
  <c r="AV31" i="18"/>
  <c r="AT31" i="18"/>
  <c r="AR31" i="18"/>
  <c r="AQ31" i="18"/>
  <c r="AO31" i="18"/>
  <c r="AN31" i="18"/>
  <c r="BB30" i="18"/>
  <c r="BA30" i="18"/>
  <c r="AZ30" i="18"/>
  <c r="AW30" i="18"/>
  <c r="AT30" i="18"/>
  <c r="AS30" i="18"/>
  <c r="AR30" i="18"/>
  <c r="AP30" i="18"/>
  <c r="AO30" i="18"/>
  <c r="BB29" i="18"/>
  <c r="BA29" i="18"/>
  <c r="AZ29" i="18"/>
  <c r="AY29" i="18"/>
  <c r="AV29" i="18"/>
  <c r="AR29" i="18"/>
  <c r="AQ29" i="18"/>
  <c r="AP29" i="18"/>
  <c r="AO29" i="18"/>
  <c r="AN29" i="18"/>
  <c r="BB28" i="18"/>
  <c r="BA28" i="18"/>
  <c r="AZ28" i="18"/>
  <c r="AW28" i="18"/>
  <c r="AT28" i="18"/>
  <c r="AS28" i="18"/>
  <c r="AR28" i="18"/>
  <c r="AP28" i="18"/>
  <c r="BB27" i="18"/>
  <c r="BA27" i="18"/>
  <c r="AZ27" i="18"/>
  <c r="AY27" i="18"/>
  <c r="AX27" i="18"/>
  <c r="AW27" i="18"/>
  <c r="AV27" i="18"/>
  <c r="AT27" i="18"/>
  <c r="AR27" i="18"/>
  <c r="AP27" i="18"/>
  <c r="AO27" i="18"/>
  <c r="BB26" i="18"/>
  <c r="BA26" i="18"/>
  <c r="AX26" i="18"/>
  <c r="AU26" i="18"/>
  <c r="AT26" i="18"/>
  <c r="AR26" i="18"/>
  <c r="AP26" i="18"/>
  <c r="AO26" i="18"/>
  <c r="BB25" i="18"/>
  <c r="BA25" i="18"/>
  <c r="AZ25" i="18"/>
  <c r="AW25" i="18"/>
  <c r="AV25" i="18"/>
  <c r="AU25" i="18"/>
  <c r="AR25" i="18"/>
  <c r="AP25" i="18"/>
  <c r="AO25" i="18"/>
  <c r="AN25" i="18"/>
  <c r="BB24" i="18"/>
  <c r="BA24" i="18"/>
  <c r="AZ24" i="18"/>
  <c r="AW24" i="18"/>
  <c r="AV24" i="18"/>
  <c r="AU24" i="18"/>
  <c r="AR24" i="18"/>
  <c r="AP24" i="18"/>
  <c r="AO24" i="18"/>
  <c r="AN24" i="18"/>
  <c r="BB23" i="18"/>
  <c r="BA23" i="18"/>
  <c r="AZ23" i="18"/>
  <c r="AY23" i="18"/>
  <c r="AX23" i="18"/>
  <c r="AV23" i="18"/>
  <c r="AU23" i="18"/>
  <c r="AR23" i="18"/>
  <c r="AP23" i="18"/>
  <c r="BB22" i="18"/>
  <c r="BA22" i="18"/>
  <c r="AZ22" i="18"/>
  <c r="AY22" i="18"/>
  <c r="AV22" i="18"/>
  <c r="AU22" i="18"/>
  <c r="AT22" i="18"/>
  <c r="AR22" i="18"/>
  <c r="AQ22" i="18"/>
  <c r="AP22" i="18"/>
  <c r="BB21" i="18"/>
  <c r="BA21" i="18"/>
  <c r="AZ21" i="18"/>
  <c r="AY21" i="18"/>
  <c r="AV21" i="18"/>
  <c r="AU21" i="18"/>
  <c r="AT21" i="18"/>
  <c r="AR21" i="18"/>
  <c r="AQ21" i="18"/>
  <c r="AO21" i="18"/>
  <c r="BB20" i="18"/>
  <c r="BA20" i="18"/>
  <c r="AZ20" i="18"/>
  <c r="AW20" i="18"/>
  <c r="AV20" i="18"/>
  <c r="AU20" i="18"/>
  <c r="AT20" i="18"/>
  <c r="AR20" i="18"/>
  <c r="AQ20" i="18"/>
  <c r="AO20" i="18"/>
  <c r="BB19" i="18"/>
  <c r="BA19" i="18"/>
  <c r="AZ19" i="18"/>
  <c r="AY19" i="18"/>
  <c r="AW19" i="18"/>
  <c r="AV19" i="18"/>
  <c r="AU19" i="18"/>
  <c r="AT19" i="18"/>
  <c r="AR19" i="18"/>
  <c r="AQ19" i="18"/>
  <c r="AP19" i="18"/>
  <c r="AO19" i="18"/>
  <c r="BB18" i="18"/>
  <c r="BA18" i="18"/>
  <c r="AZ18" i="18"/>
  <c r="AY18" i="18"/>
  <c r="AW18" i="18"/>
  <c r="AV18" i="18"/>
  <c r="AU18" i="18"/>
  <c r="AT18" i="18"/>
  <c r="AR18" i="18"/>
  <c r="AP18" i="18"/>
  <c r="BB17" i="18"/>
  <c r="BA17" i="18"/>
  <c r="AZ17" i="18"/>
  <c r="AY17" i="18"/>
  <c r="AW17" i="18"/>
  <c r="AV17" i="18"/>
  <c r="AR17" i="18"/>
  <c r="AP17" i="18"/>
  <c r="AN17" i="18"/>
  <c r="BB16" i="18"/>
  <c r="BA16" i="18"/>
  <c r="AZ16" i="18"/>
  <c r="AY16" i="18"/>
  <c r="AX16" i="18"/>
  <c r="AW16" i="18"/>
  <c r="AV16" i="18"/>
  <c r="AR16" i="18"/>
  <c r="AQ16" i="18"/>
  <c r="AP16" i="18"/>
  <c r="AO16" i="18"/>
  <c r="BB15" i="18"/>
  <c r="BA15" i="18"/>
  <c r="AZ15" i="18"/>
  <c r="AY15" i="18"/>
  <c r="AW15" i="18"/>
  <c r="AV15" i="18"/>
  <c r="AR15" i="18"/>
  <c r="AP15" i="18"/>
  <c r="AO15" i="18"/>
  <c r="BB14" i="18"/>
  <c r="BA14" i="18"/>
  <c r="AZ14" i="18"/>
  <c r="AY14" i="18"/>
  <c r="AW14" i="18"/>
  <c r="AV14" i="18"/>
  <c r="AR14" i="18"/>
  <c r="AP14" i="18"/>
  <c r="AN14" i="18"/>
  <c r="BB13" i="18"/>
  <c r="BA13" i="18"/>
  <c r="AZ13" i="18"/>
  <c r="AY13" i="18"/>
  <c r="AX13" i="18"/>
  <c r="AW13" i="18"/>
  <c r="AV13" i="18"/>
  <c r="AU13" i="18"/>
  <c r="AT13" i="18"/>
  <c r="AR13" i="18"/>
  <c r="AP13" i="18"/>
  <c r="AO13" i="18"/>
  <c r="BB12" i="18"/>
  <c r="BA12" i="18"/>
  <c r="AZ12" i="18"/>
  <c r="AX12" i="18"/>
  <c r="AW12" i="18"/>
  <c r="AV12" i="18"/>
  <c r="AU12" i="18"/>
  <c r="AT12" i="18"/>
  <c r="AR12" i="18"/>
  <c r="AP12" i="18"/>
  <c r="BB11" i="18"/>
  <c r="BA11" i="18"/>
  <c r="AX11" i="18"/>
  <c r="AW11" i="18"/>
  <c r="AV11" i="18"/>
  <c r="AT11" i="18"/>
  <c r="AS11" i="18"/>
  <c r="AR11" i="18"/>
  <c r="AP11" i="18"/>
  <c r="AN11" i="18"/>
  <c r="BB34" i="19"/>
  <c r="BA34" i="19"/>
  <c r="AZ34" i="19"/>
  <c r="AX34" i="19"/>
  <c r="AW34" i="19"/>
  <c r="AV34" i="19"/>
  <c r="AU34" i="19"/>
  <c r="AT34" i="19"/>
  <c r="AS34" i="19"/>
  <c r="AR34" i="19"/>
  <c r="AQ34" i="19"/>
  <c r="AO34" i="19"/>
  <c r="AN34" i="19"/>
  <c r="BB33" i="19"/>
  <c r="BA33" i="19"/>
  <c r="AZ33" i="19"/>
  <c r="AX33" i="19"/>
  <c r="AW33" i="19"/>
  <c r="AV33" i="19"/>
  <c r="AU33" i="19"/>
  <c r="AT33" i="19"/>
  <c r="AR33" i="19"/>
  <c r="AQ33" i="19"/>
  <c r="AP33" i="19"/>
  <c r="AO33" i="19"/>
  <c r="AN33" i="19"/>
  <c r="BB32" i="19"/>
  <c r="BA32" i="19"/>
  <c r="AZ32" i="19"/>
  <c r="AX32" i="19"/>
  <c r="AW32" i="19"/>
  <c r="AV32" i="19"/>
  <c r="AU32" i="19"/>
  <c r="AT32" i="19"/>
  <c r="AS32" i="19"/>
  <c r="AR32" i="19"/>
  <c r="AP32" i="19"/>
  <c r="AO32" i="19"/>
  <c r="AN32" i="19"/>
  <c r="BB31" i="19"/>
  <c r="AZ31" i="19"/>
  <c r="AX31" i="19"/>
  <c r="AW31" i="19"/>
  <c r="AV31" i="19"/>
  <c r="AU31" i="19"/>
  <c r="AT31" i="19"/>
  <c r="AR31" i="19"/>
  <c r="AQ31" i="19"/>
  <c r="AP31" i="19"/>
  <c r="AO31" i="19"/>
  <c r="AN31" i="19"/>
  <c r="BB30" i="19"/>
  <c r="BA30" i="19"/>
  <c r="AZ30" i="19"/>
  <c r="AY30" i="19"/>
  <c r="AX30" i="19"/>
  <c r="AW30" i="19"/>
  <c r="AV30" i="19"/>
  <c r="AU30" i="19"/>
  <c r="AT30" i="19"/>
  <c r="AR30" i="19"/>
  <c r="AP30" i="19"/>
  <c r="AO30" i="19"/>
  <c r="BB29" i="19"/>
  <c r="BA29" i="19"/>
  <c r="AY29" i="19"/>
  <c r="AX29" i="19"/>
  <c r="AW29" i="19"/>
  <c r="AV29" i="19"/>
  <c r="AU29" i="19"/>
  <c r="AT29" i="19"/>
  <c r="AR29" i="19"/>
  <c r="AP29" i="19"/>
  <c r="AO29" i="19"/>
  <c r="AN29" i="19"/>
  <c r="BB28" i="19"/>
  <c r="BA28" i="19"/>
  <c r="AY28" i="19"/>
  <c r="AX28" i="19"/>
  <c r="AW28" i="19"/>
  <c r="AV28" i="19"/>
  <c r="AU28" i="19"/>
  <c r="AT28" i="19"/>
  <c r="AR28" i="19"/>
  <c r="AQ28" i="19"/>
  <c r="AO28" i="19"/>
  <c r="AN28" i="19"/>
  <c r="BB27" i="19"/>
  <c r="BA27" i="19"/>
  <c r="AZ27" i="19"/>
  <c r="AY27" i="19"/>
  <c r="AX27" i="19"/>
  <c r="AW27" i="19"/>
  <c r="AV27" i="19"/>
  <c r="AU27" i="19"/>
  <c r="AT27" i="19"/>
  <c r="AR27" i="19"/>
  <c r="AP27" i="19"/>
  <c r="AO27" i="19"/>
  <c r="AN27" i="19"/>
  <c r="BB26" i="19"/>
  <c r="BA26" i="19"/>
  <c r="AX26" i="19"/>
  <c r="AW26" i="19"/>
  <c r="AV26" i="19"/>
  <c r="AU26" i="19"/>
  <c r="AT26" i="19"/>
  <c r="AR26" i="19"/>
  <c r="AQ26" i="19"/>
  <c r="AP26" i="19"/>
  <c r="AO26" i="19"/>
  <c r="AN26" i="19"/>
  <c r="BB25" i="19"/>
  <c r="BA25" i="19"/>
  <c r="AX25" i="19"/>
  <c r="AW25" i="19"/>
  <c r="AV25" i="19"/>
  <c r="AU25" i="19"/>
  <c r="AT25" i="19"/>
  <c r="AR25" i="19"/>
  <c r="AQ25" i="19"/>
  <c r="AO25" i="19"/>
  <c r="BB24" i="19"/>
  <c r="BA24" i="19"/>
  <c r="AZ24" i="19"/>
  <c r="AX24" i="19"/>
  <c r="AW24" i="19"/>
  <c r="AV24" i="19"/>
  <c r="AU24" i="19"/>
  <c r="AT24" i="19"/>
  <c r="AR24" i="19"/>
  <c r="AQ24" i="19"/>
  <c r="AO24" i="19"/>
  <c r="AN24" i="19"/>
  <c r="BB23" i="19"/>
  <c r="BA23" i="19"/>
  <c r="AZ23" i="19"/>
  <c r="AY23" i="19"/>
  <c r="AX23" i="19"/>
  <c r="AW23" i="19"/>
  <c r="AV23" i="19"/>
  <c r="AU23" i="19"/>
  <c r="AT23" i="19"/>
  <c r="AR23" i="19"/>
  <c r="AP23" i="19"/>
  <c r="AO23" i="19"/>
  <c r="AN23" i="19"/>
  <c r="BB22" i="19"/>
  <c r="BA22" i="19"/>
  <c r="AY22" i="19"/>
  <c r="AX22" i="19"/>
  <c r="AW22" i="19"/>
  <c r="AU22" i="19"/>
  <c r="AT22" i="19"/>
  <c r="AR22" i="19"/>
  <c r="AQ22" i="19"/>
  <c r="AP22" i="19"/>
  <c r="AO22" i="19"/>
  <c r="AN22" i="19"/>
  <c r="BB21" i="19"/>
  <c r="BA21" i="19"/>
  <c r="AZ21" i="19"/>
  <c r="AY21" i="19"/>
  <c r="AX21" i="19"/>
  <c r="AW21" i="19"/>
  <c r="AU21" i="19"/>
  <c r="AT21" i="19"/>
  <c r="AR21" i="19"/>
  <c r="AQ21" i="19"/>
  <c r="AO21" i="19"/>
  <c r="BB20" i="19"/>
  <c r="BA20" i="19"/>
  <c r="AY20" i="19"/>
  <c r="AX20" i="19"/>
  <c r="AW20" i="19"/>
  <c r="AV20" i="19"/>
  <c r="AU20" i="19"/>
  <c r="AT20" i="19"/>
  <c r="AR20" i="19"/>
  <c r="AQ20" i="19"/>
  <c r="AO20" i="19"/>
  <c r="BB19" i="19"/>
  <c r="BA19" i="19"/>
  <c r="AZ19" i="19"/>
  <c r="AY19" i="19"/>
  <c r="AX19" i="19"/>
  <c r="AW19" i="19"/>
  <c r="AU19" i="19"/>
  <c r="AT19" i="19"/>
  <c r="AR19" i="19"/>
  <c r="AO19" i="19"/>
  <c r="BB18" i="19"/>
  <c r="BA18" i="19"/>
  <c r="AY18" i="19"/>
  <c r="AX18" i="19"/>
  <c r="AW18" i="19"/>
  <c r="AU18" i="19"/>
  <c r="AT18" i="19"/>
  <c r="AR18" i="19"/>
  <c r="AO18" i="19"/>
  <c r="AN18" i="19"/>
  <c r="BB17" i="19"/>
  <c r="AY17" i="19"/>
  <c r="AX17" i="19"/>
  <c r="AW17" i="19"/>
  <c r="AU17" i="19"/>
  <c r="AT17" i="19"/>
  <c r="AR17" i="19"/>
  <c r="AO17" i="19"/>
  <c r="AN17" i="19"/>
  <c r="BB16" i="19"/>
  <c r="BA16" i="19"/>
  <c r="AY16" i="19"/>
  <c r="AX16" i="19"/>
  <c r="AW16" i="19"/>
  <c r="AU16" i="19"/>
  <c r="AT16" i="19"/>
  <c r="AR16" i="19"/>
  <c r="AO16" i="19"/>
  <c r="AN16" i="19"/>
  <c r="BB15" i="19"/>
  <c r="BA15" i="19"/>
  <c r="AZ15" i="19"/>
  <c r="AY15" i="19"/>
  <c r="AX15" i="19"/>
  <c r="AW15" i="19"/>
  <c r="AV15" i="19"/>
  <c r="AU15" i="19"/>
  <c r="AT15" i="19"/>
  <c r="AR15" i="19"/>
  <c r="AQ15" i="19"/>
  <c r="AO15" i="19"/>
  <c r="AN15" i="19"/>
  <c r="BB14" i="19"/>
  <c r="BA14" i="19"/>
  <c r="AZ14" i="19"/>
  <c r="AY14" i="19"/>
  <c r="AX14" i="19"/>
  <c r="AW14" i="19"/>
  <c r="AV14" i="19"/>
  <c r="AU14" i="19"/>
  <c r="AT14" i="19"/>
  <c r="AR14" i="19"/>
  <c r="AO14" i="19"/>
  <c r="BB13" i="19"/>
  <c r="BA13" i="19"/>
  <c r="AZ13" i="19"/>
  <c r="AY13" i="19"/>
  <c r="AX13" i="19"/>
  <c r="AW13" i="19"/>
  <c r="AU13" i="19"/>
  <c r="AT13" i="19"/>
  <c r="AS13" i="19"/>
  <c r="AR13" i="19"/>
  <c r="AO13" i="19"/>
  <c r="BB12" i="19"/>
  <c r="AZ12" i="19"/>
  <c r="AY12" i="19"/>
  <c r="AX12" i="19"/>
  <c r="AW12" i="19"/>
  <c r="AV12" i="19"/>
  <c r="AU12" i="19"/>
  <c r="AT12" i="19"/>
  <c r="AR12" i="19"/>
  <c r="AP12" i="19"/>
  <c r="AO12" i="19"/>
  <c r="AN12" i="19"/>
  <c r="BB11" i="19"/>
  <c r="BA11" i="19"/>
  <c r="AZ11" i="19"/>
  <c r="AY11" i="19"/>
  <c r="AX11" i="19"/>
  <c r="AW11" i="19"/>
  <c r="AV11" i="19"/>
  <c r="AU11" i="19"/>
  <c r="AT11" i="19"/>
  <c r="AR11" i="19"/>
  <c r="AP11" i="19"/>
  <c r="AO11" i="19"/>
  <c r="AN11" i="19"/>
  <c r="BB40" i="20"/>
  <c r="BA40" i="20"/>
  <c r="AZ40" i="20"/>
  <c r="AX40" i="20"/>
  <c r="AW40" i="20"/>
  <c r="AV40" i="20"/>
  <c r="AU40" i="20"/>
  <c r="AT40" i="20"/>
  <c r="AR40" i="20"/>
  <c r="AQ40" i="20"/>
  <c r="AO40" i="20"/>
  <c r="AN40" i="20"/>
  <c r="BB39" i="20"/>
  <c r="BA39" i="20"/>
  <c r="AX39" i="20"/>
  <c r="AW39" i="20"/>
  <c r="AV39" i="20"/>
  <c r="AU39" i="20"/>
  <c r="AR39" i="20"/>
  <c r="AP39" i="20"/>
  <c r="AO39" i="20"/>
  <c r="AN39" i="20"/>
  <c r="BB38" i="20"/>
  <c r="BA38" i="20"/>
  <c r="AW38" i="20"/>
  <c r="AV38" i="20"/>
  <c r="AU38" i="20"/>
  <c r="AT38" i="20"/>
  <c r="AR38" i="20"/>
  <c r="AP38" i="20"/>
  <c r="AO38" i="20"/>
  <c r="BB37" i="20"/>
  <c r="BA37" i="20"/>
  <c r="AZ37" i="20"/>
  <c r="AY37" i="20"/>
  <c r="AX37" i="20"/>
  <c r="AW37" i="20"/>
  <c r="AV37" i="20"/>
  <c r="AU37" i="20"/>
  <c r="AT37" i="20"/>
  <c r="AN37" i="20"/>
  <c r="BB36" i="20"/>
  <c r="BA36" i="20"/>
  <c r="AZ36" i="20"/>
  <c r="AW36" i="20"/>
  <c r="AV36" i="20"/>
  <c r="AU36" i="20"/>
  <c r="AT36" i="20"/>
  <c r="AR36" i="20"/>
  <c r="AQ36" i="20"/>
  <c r="AP36" i="20"/>
  <c r="AO36" i="20"/>
  <c r="BB35" i="20"/>
  <c r="BA35" i="20"/>
  <c r="AY35" i="20"/>
  <c r="AX35" i="20"/>
  <c r="AW35" i="20"/>
  <c r="AV35" i="20"/>
  <c r="AQ35" i="20"/>
  <c r="AP35" i="20"/>
  <c r="AO35" i="20"/>
  <c r="AN35" i="20"/>
  <c r="BB34" i="20"/>
  <c r="BA34" i="20"/>
  <c r="AZ34" i="20"/>
  <c r="AX34" i="20"/>
  <c r="AW34" i="20"/>
  <c r="AU34" i="20"/>
  <c r="AT34" i="20"/>
  <c r="AR34" i="20"/>
  <c r="AQ34" i="20"/>
  <c r="AP34" i="20"/>
  <c r="AO34" i="20"/>
  <c r="BB33" i="20"/>
  <c r="BA33" i="20"/>
  <c r="AZ33" i="20"/>
  <c r="AX33" i="20"/>
  <c r="AW33" i="20"/>
  <c r="AV33" i="20"/>
  <c r="AU33" i="20"/>
  <c r="AT33" i="20"/>
  <c r="AR33" i="20"/>
  <c r="AP33" i="20"/>
  <c r="BB32" i="20"/>
  <c r="BA32" i="20"/>
  <c r="AV32" i="20"/>
  <c r="AU32" i="20"/>
  <c r="AR32" i="20"/>
  <c r="AQ32" i="20"/>
  <c r="AP32" i="20"/>
  <c r="AO32" i="20"/>
  <c r="BB31" i="20"/>
  <c r="BA31" i="20"/>
  <c r="AX31" i="20"/>
  <c r="AW31" i="20"/>
  <c r="AV31" i="20"/>
  <c r="AT31" i="20"/>
  <c r="AP31" i="20"/>
  <c r="AO31" i="20"/>
  <c r="BB30" i="20"/>
  <c r="BA30" i="20"/>
  <c r="AW30" i="20"/>
  <c r="AV30" i="20"/>
  <c r="AU30" i="20"/>
  <c r="AT30" i="20"/>
  <c r="AR30" i="20"/>
  <c r="AP30" i="20"/>
  <c r="AO30" i="20"/>
  <c r="BB29" i="20"/>
  <c r="BA29" i="20"/>
  <c r="AZ29" i="20"/>
  <c r="AV29" i="20"/>
  <c r="AU29" i="20"/>
  <c r="AT29" i="20"/>
  <c r="AQ29" i="20"/>
  <c r="AP29" i="20"/>
  <c r="AO29" i="20"/>
  <c r="BB28" i="20"/>
  <c r="BA28" i="20"/>
  <c r="AZ28" i="20"/>
  <c r="AW28" i="20"/>
  <c r="AV28" i="20"/>
  <c r="AT28" i="20"/>
  <c r="AR28" i="20"/>
  <c r="AQ28" i="20"/>
  <c r="AP28" i="20"/>
  <c r="AO28" i="20"/>
  <c r="BB27" i="20"/>
  <c r="BA27" i="20"/>
  <c r="AZ27" i="20"/>
  <c r="AW27" i="20"/>
  <c r="AV27" i="20"/>
  <c r="AU27" i="20"/>
  <c r="AT27" i="20"/>
  <c r="AR27" i="20"/>
  <c r="AQ27" i="20"/>
  <c r="AP27" i="20"/>
  <c r="AO27" i="20"/>
  <c r="AN27" i="20"/>
  <c r="BB26" i="20"/>
  <c r="BA26" i="20"/>
  <c r="AX26" i="20"/>
  <c r="AW26" i="20"/>
  <c r="AV26" i="20"/>
  <c r="AU26" i="20"/>
  <c r="AT26" i="20"/>
  <c r="AR26" i="20"/>
  <c r="AQ26" i="20"/>
  <c r="AP26" i="20"/>
  <c r="BB25" i="20"/>
  <c r="BA25" i="20"/>
  <c r="AX25" i="20"/>
  <c r="AW25" i="20"/>
  <c r="AV25" i="20"/>
  <c r="AU25" i="20"/>
  <c r="AT25" i="20"/>
  <c r="AQ25" i="20"/>
  <c r="AP25" i="20"/>
  <c r="AO25" i="20"/>
  <c r="BB24" i="20"/>
  <c r="BA24" i="20"/>
  <c r="AW24" i="20"/>
  <c r="AV24" i="20"/>
  <c r="AU24" i="20"/>
  <c r="AT24" i="20"/>
  <c r="AR24" i="20"/>
  <c r="AQ24" i="20"/>
  <c r="AP24" i="20"/>
  <c r="AO24" i="20"/>
  <c r="AN24" i="20"/>
  <c r="BB23" i="20"/>
  <c r="BA23" i="20"/>
  <c r="AZ23" i="20"/>
  <c r="AX23" i="20"/>
  <c r="AV23" i="20"/>
  <c r="AU23" i="20"/>
  <c r="AT23" i="20"/>
  <c r="AR23" i="20"/>
  <c r="AQ23" i="20"/>
  <c r="AP23" i="20"/>
  <c r="AO23" i="20"/>
  <c r="BB22" i="20"/>
  <c r="BA22" i="20"/>
  <c r="AY22" i="20"/>
  <c r="AV22" i="20"/>
  <c r="AT22" i="20"/>
  <c r="AQ22" i="20"/>
  <c r="AP22" i="20"/>
  <c r="AO22" i="20"/>
  <c r="AN22" i="20"/>
  <c r="BB20" i="20"/>
  <c r="BA20" i="20"/>
  <c r="AW20" i="20"/>
  <c r="AV20" i="20"/>
  <c r="AU20" i="20"/>
  <c r="AT20" i="20"/>
  <c r="AR20" i="20"/>
  <c r="AQ20" i="20"/>
  <c r="AP20" i="20"/>
  <c r="AO20" i="20"/>
  <c r="AN20" i="20"/>
  <c r="BB19" i="20"/>
  <c r="BA19" i="20"/>
  <c r="AZ19" i="20"/>
  <c r="AW19" i="20"/>
  <c r="AV19" i="20"/>
  <c r="AU19" i="20"/>
  <c r="AT19" i="20"/>
  <c r="AR19" i="20"/>
  <c r="AQ19" i="20"/>
  <c r="AP19" i="20"/>
  <c r="AO19" i="20"/>
  <c r="BB18" i="20"/>
  <c r="BA18" i="20"/>
  <c r="AZ18" i="20"/>
  <c r="AY18" i="20"/>
  <c r="AW18" i="20"/>
  <c r="AV18" i="20"/>
  <c r="AU18" i="20"/>
  <c r="AT18" i="20"/>
  <c r="AQ18" i="20"/>
  <c r="AP18" i="20"/>
  <c r="AO18" i="20"/>
  <c r="BB17" i="20"/>
  <c r="BA17" i="20"/>
  <c r="AZ17" i="20"/>
  <c r="AY17" i="20"/>
  <c r="AW17" i="20"/>
  <c r="AV17" i="20"/>
  <c r="AU17" i="20"/>
  <c r="AT17" i="20"/>
  <c r="AR17" i="20"/>
  <c r="AQ17" i="20"/>
  <c r="AP17" i="20"/>
  <c r="AO17" i="20"/>
  <c r="AN17" i="20"/>
  <c r="BB16" i="20"/>
  <c r="BA16" i="20"/>
  <c r="AZ16" i="20"/>
  <c r="AY16" i="20"/>
  <c r="AW16" i="20"/>
  <c r="AU16" i="20"/>
  <c r="AR16" i="20"/>
  <c r="AQ16" i="20"/>
  <c r="AP16" i="20"/>
  <c r="AO16" i="20"/>
  <c r="BB15" i="20"/>
  <c r="BA15" i="20"/>
  <c r="AZ15" i="20"/>
  <c r="AY15" i="20"/>
  <c r="AW15" i="20"/>
  <c r="AU15" i="20"/>
  <c r="AR15" i="20"/>
  <c r="AQ15" i="20"/>
  <c r="AP15" i="20"/>
  <c r="AO15" i="20"/>
  <c r="AN15" i="20"/>
  <c r="BB14" i="20"/>
  <c r="BA14" i="20"/>
  <c r="AZ14" i="20"/>
  <c r="AY14" i="20"/>
  <c r="AX14" i="20"/>
  <c r="AW14" i="20"/>
  <c r="AU14" i="20"/>
  <c r="AR14" i="20"/>
  <c r="AP14" i="20"/>
  <c r="AO14" i="20"/>
  <c r="BB13" i="20"/>
  <c r="BA13" i="20"/>
  <c r="AZ13" i="20"/>
  <c r="AW13" i="20"/>
  <c r="AV13" i="20"/>
  <c r="AU13" i="20"/>
  <c r="AT13" i="20"/>
  <c r="AR13" i="20"/>
  <c r="AP13" i="20"/>
  <c r="AO13" i="20"/>
  <c r="AN13" i="20"/>
  <c r="BB12" i="20"/>
  <c r="BA12" i="20"/>
  <c r="AW12" i="20"/>
  <c r="AV12" i="20"/>
  <c r="AU12" i="20"/>
  <c r="AT12" i="20"/>
  <c r="AP12" i="20"/>
  <c r="AO12" i="20"/>
  <c r="AN12" i="20"/>
  <c r="BB11" i="20"/>
  <c r="BA11" i="20"/>
  <c r="AZ11" i="20"/>
  <c r="AY11" i="20"/>
  <c r="AW11" i="20"/>
  <c r="AV11" i="20"/>
  <c r="AU11" i="20"/>
  <c r="AT11" i="20"/>
  <c r="AR11" i="20"/>
  <c r="AP11" i="20"/>
  <c r="AO11" i="20"/>
  <c r="AN11" i="20"/>
  <c r="BB10" i="20"/>
  <c r="BA10" i="20"/>
  <c r="AZ10" i="20"/>
  <c r="AY10" i="20"/>
  <c r="AX10" i="20"/>
  <c r="AW10" i="20"/>
  <c r="AV10" i="20"/>
  <c r="AU10" i="20"/>
  <c r="AT10" i="20"/>
  <c r="AR10" i="20"/>
  <c r="AP10" i="20"/>
  <c r="AO10" i="20"/>
  <c r="AN10" i="20"/>
  <c r="BB10" i="4"/>
  <c r="BB10" i="6"/>
  <c r="BB10" i="21"/>
  <c r="BB10" i="9"/>
  <c r="BB10" i="15"/>
  <c r="BB10" i="18"/>
  <c r="BB10" i="19"/>
  <c r="BA10" i="4"/>
  <c r="BA10" i="6"/>
  <c r="BA10" i="21"/>
  <c r="BA10" i="15"/>
  <c r="BA10" i="18"/>
  <c r="BA10" i="19"/>
  <c r="AZ10" i="4"/>
  <c r="AZ10" i="6"/>
  <c r="AZ10" i="21"/>
  <c r="AZ10" i="9"/>
  <c r="AZ10" i="15"/>
  <c r="AZ10" i="19"/>
  <c r="AY10" i="4"/>
  <c r="AY10" i="6"/>
  <c r="AY10" i="21"/>
  <c r="AY10" i="9"/>
  <c r="AY10" i="19"/>
  <c r="AX10" i="4"/>
  <c r="AX10" i="6"/>
  <c r="AX10" i="9"/>
  <c r="AX10" i="18"/>
  <c r="AX10" i="19"/>
  <c r="AW10" i="4"/>
  <c r="AW10" i="21"/>
  <c r="AW10" i="9"/>
  <c r="AW10" i="15"/>
  <c r="AW10" i="18"/>
  <c r="AW10" i="19"/>
  <c r="AV10" i="4"/>
  <c r="AV10" i="9"/>
  <c r="AV10" i="15"/>
  <c r="AV10" i="19"/>
  <c r="AU10" i="4"/>
  <c r="AU10" i="6"/>
  <c r="AU10" i="21"/>
  <c r="AU10" i="9"/>
  <c r="AU10" i="15"/>
  <c r="AU10" i="18"/>
  <c r="AU10" i="19"/>
  <c r="AT10" i="4"/>
  <c r="AT10" i="6"/>
  <c r="AT10" i="21"/>
  <c r="AT10" i="9"/>
  <c r="AT10" i="15"/>
  <c r="AT10" i="18"/>
  <c r="AT10" i="19"/>
  <c r="AS10" i="4"/>
  <c r="AS10" i="21"/>
  <c r="AR10" i="4"/>
  <c r="AR10" i="6"/>
  <c r="AR10" i="21"/>
  <c r="AR10" i="9"/>
  <c r="AR10" i="18"/>
  <c r="AR10" i="19"/>
  <c r="AQ10" i="6"/>
  <c r="AQ10" i="21"/>
  <c r="AQ10" i="15"/>
  <c r="AP10" i="4"/>
  <c r="AP10" i="6"/>
  <c r="AP10" i="9"/>
  <c r="AP10" i="15"/>
  <c r="AP10" i="18"/>
  <c r="AP10" i="19"/>
  <c r="AO10" i="6"/>
  <c r="AO10" i="21"/>
  <c r="AO10" i="9"/>
  <c r="AO10" i="19"/>
  <c r="AN10" i="6"/>
  <c r="AN10" i="21"/>
  <c r="AN10" i="9"/>
  <c r="AN10" i="15"/>
  <c r="AN10" i="18"/>
  <c r="AN10" i="19"/>
  <c r="AC21" i="6"/>
  <c r="AB21" i="6"/>
  <c r="AC33" i="6"/>
  <c r="AB33" i="6"/>
  <c r="AC23" i="6"/>
  <c r="AB23" i="6"/>
  <c r="AC35" i="6"/>
  <c r="AB35" i="6"/>
  <c r="AC26" i="6"/>
  <c r="AB26" i="6"/>
  <c r="AC31" i="6"/>
  <c r="AB31" i="6"/>
  <c r="AC10" i="6"/>
  <c r="AB10" i="6"/>
  <c r="AC27" i="6"/>
  <c r="AB27" i="6"/>
  <c r="AC36" i="6"/>
  <c r="AB36" i="6"/>
  <c r="AC41" i="6"/>
  <c r="AB41" i="6"/>
  <c r="AC16" i="6"/>
  <c r="AB16" i="6"/>
  <c r="AC15" i="6"/>
  <c r="AB15" i="6"/>
  <c r="AC46" i="6"/>
  <c r="AB46" i="6"/>
  <c r="AC12" i="6"/>
  <c r="AB12" i="6"/>
  <c r="AC19" i="6"/>
  <c r="AB19" i="6"/>
  <c r="AC44" i="6"/>
  <c r="AB44" i="6"/>
  <c r="AC30" i="6"/>
  <c r="AB30" i="6"/>
  <c r="AC51" i="6"/>
  <c r="AB51" i="6"/>
  <c r="AC13" i="6"/>
  <c r="AB13" i="6"/>
  <c r="AC17" i="6"/>
  <c r="AB17" i="6"/>
  <c r="AC39" i="6"/>
  <c r="AB39" i="6"/>
  <c r="AC34" i="6"/>
  <c r="AB34" i="6"/>
  <c r="AC14" i="6"/>
  <c r="AB14" i="6"/>
  <c r="AC40" i="6"/>
  <c r="AB40" i="6"/>
  <c r="AC53" i="6"/>
  <c r="AB53" i="6"/>
  <c r="AC38" i="6"/>
  <c r="AB38" i="6"/>
  <c r="AC43" i="6"/>
  <c r="AB43" i="6"/>
  <c r="AC29" i="6"/>
  <c r="AB29" i="6"/>
  <c r="AC32" i="6"/>
  <c r="AB32" i="6"/>
  <c r="AC24" i="6"/>
  <c r="AB24" i="6"/>
  <c r="AC45" i="6"/>
  <c r="AB45" i="6"/>
  <c r="AC25" i="6"/>
  <c r="AB25" i="6"/>
  <c r="AC11" i="6"/>
  <c r="AB11" i="6"/>
  <c r="AC18" i="6"/>
  <c r="AB18" i="6"/>
  <c r="AC48" i="6"/>
  <c r="AB48" i="6"/>
  <c r="AC37" i="6"/>
  <c r="AB37" i="6"/>
  <c r="AC42" i="6"/>
  <c r="AB42" i="6"/>
  <c r="AC52" i="6"/>
  <c r="AB52" i="6"/>
  <c r="AC47" i="6"/>
  <c r="AB47" i="6"/>
  <c r="AC28" i="6"/>
  <c r="AB28" i="6"/>
  <c r="AC22" i="6"/>
  <c r="AB22" i="6"/>
  <c r="AC20" i="6"/>
  <c r="AB20" i="6"/>
  <c r="AC28" i="7"/>
  <c r="AB28" i="7"/>
  <c r="AC38" i="7"/>
  <c r="AB38" i="7"/>
  <c r="AC37" i="7"/>
  <c r="AB37" i="7"/>
  <c r="AC12" i="7"/>
  <c r="AB12" i="7"/>
  <c r="AC21" i="7"/>
  <c r="AB21" i="7"/>
  <c r="AC31" i="7"/>
  <c r="AB31" i="7"/>
  <c r="AC34" i="7"/>
  <c r="AB34" i="7"/>
  <c r="AC26" i="7"/>
  <c r="AB26" i="7"/>
  <c r="AC30" i="7"/>
  <c r="AB30" i="7"/>
  <c r="AC29" i="7"/>
  <c r="AB29" i="7"/>
  <c r="AC26" i="21"/>
  <c r="AB26" i="21"/>
  <c r="AC25" i="21"/>
  <c r="AB25" i="21"/>
  <c r="AC24" i="21"/>
  <c r="AB24" i="21"/>
  <c r="AC23" i="21"/>
  <c r="AB23" i="21"/>
  <c r="AC22" i="21"/>
  <c r="AB22" i="21"/>
  <c r="AC21" i="21"/>
  <c r="AB21" i="21"/>
  <c r="AC20" i="21"/>
  <c r="AB20" i="21"/>
  <c r="AC19" i="21"/>
  <c r="AB19" i="21"/>
  <c r="AC18" i="21"/>
  <c r="AB18" i="21"/>
  <c r="AC16" i="21"/>
  <c r="AB16" i="21"/>
  <c r="AC15" i="21"/>
  <c r="AB15" i="21"/>
  <c r="AC17" i="21"/>
  <c r="AB17" i="21"/>
  <c r="AC13" i="21"/>
  <c r="AB13" i="21"/>
  <c r="AC14" i="21"/>
  <c r="AB14" i="21"/>
  <c r="AC10" i="21"/>
  <c r="AB10" i="21"/>
  <c r="AC12" i="21"/>
  <c r="AB12" i="21"/>
  <c r="AC11" i="21"/>
  <c r="AB11" i="21"/>
  <c r="AC40" i="9"/>
  <c r="AB40" i="9"/>
  <c r="AC39" i="9"/>
  <c r="AB39" i="9"/>
  <c r="AC38" i="9"/>
  <c r="AB38" i="9"/>
  <c r="AC37" i="9"/>
  <c r="AB37" i="9"/>
  <c r="AC36" i="9"/>
  <c r="AB36" i="9"/>
  <c r="AC35" i="9"/>
  <c r="AB35" i="9"/>
  <c r="AC27" i="9"/>
  <c r="AB27" i="9"/>
  <c r="AC25" i="9"/>
  <c r="AB25" i="9"/>
  <c r="AC24" i="9"/>
  <c r="AB24" i="9"/>
  <c r="AC34" i="9"/>
  <c r="AB34" i="9"/>
  <c r="AC33" i="9"/>
  <c r="AB33" i="9"/>
  <c r="AC32" i="9"/>
  <c r="AB32" i="9"/>
  <c r="AC31" i="9"/>
  <c r="AB31" i="9"/>
  <c r="AC30" i="9"/>
  <c r="AB30" i="9"/>
  <c r="AC29" i="9"/>
  <c r="AB29" i="9"/>
  <c r="AC13" i="9"/>
  <c r="AB13" i="9"/>
  <c r="AC28" i="9"/>
  <c r="AB28" i="9"/>
  <c r="AC19" i="9"/>
  <c r="AB19" i="9"/>
  <c r="AC26" i="9"/>
  <c r="AB26" i="9"/>
  <c r="AC23" i="9"/>
  <c r="AB23" i="9"/>
  <c r="AC22" i="9"/>
  <c r="AB22" i="9"/>
  <c r="AC21" i="9"/>
  <c r="AB21" i="9"/>
  <c r="AC17" i="9"/>
  <c r="AB17" i="9"/>
  <c r="AC16" i="9"/>
  <c r="AB16" i="9"/>
  <c r="AC20" i="9"/>
  <c r="AB20" i="9"/>
  <c r="AC15" i="9"/>
  <c r="AB15" i="9"/>
  <c r="AC18" i="9"/>
  <c r="AB18" i="9"/>
  <c r="AC11" i="9"/>
  <c r="AB11" i="9"/>
  <c r="AC12" i="9"/>
  <c r="AB12" i="9"/>
  <c r="AC14" i="9"/>
  <c r="AB14" i="9"/>
  <c r="AC10" i="9"/>
  <c r="AB10" i="9"/>
  <c r="AC22" i="15"/>
  <c r="AB22" i="15"/>
  <c r="AC41" i="15"/>
  <c r="AB41" i="15"/>
  <c r="AC42" i="15"/>
  <c r="AB42" i="15"/>
  <c r="AC32" i="15"/>
  <c r="AB32" i="15"/>
  <c r="AC11" i="15"/>
  <c r="AB11" i="15"/>
  <c r="AC31" i="15"/>
  <c r="AB31" i="15"/>
  <c r="AC39" i="15"/>
  <c r="AB39" i="15"/>
  <c r="AC18" i="15"/>
  <c r="AB18" i="15"/>
  <c r="AC40" i="15"/>
  <c r="AB40" i="15"/>
  <c r="AC37" i="15"/>
  <c r="AB37" i="15"/>
  <c r="AC28" i="15"/>
  <c r="AB28" i="15"/>
  <c r="AC26" i="15"/>
  <c r="AB26" i="15"/>
  <c r="AC43" i="15"/>
  <c r="AB43" i="15"/>
  <c r="AC10" i="15"/>
  <c r="AB10" i="15"/>
  <c r="AC24" i="15"/>
  <c r="AB24" i="15"/>
  <c r="AC14" i="15"/>
  <c r="AB14" i="15"/>
  <c r="AC13" i="15"/>
  <c r="AB13" i="15"/>
  <c r="AC27" i="15"/>
  <c r="AB27" i="15"/>
  <c r="AC20" i="15"/>
  <c r="AB20" i="15"/>
  <c r="AC25" i="15"/>
  <c r="AB25" i="15"/>
  <c r="AC44" i="15"/>
  <c r="AB44" i="15"/>
  <c r="AC17" i="15"/>
  <c r="AB17" i="15"/>
  <c r="AC36" i="15"/>
  <c r="AB36" i="15"/>
  <c r="AC45" i="15"/>
  <c r="AB45" i="15"/>
  <c r="AC21" i="15"/>
  <c r="AB21" i="15"/>
  <c r="AC33" i="15"/>
  <c r="AB33" i="15"/>
  <c r="AC16" i="15"/>
  <c r="AB16" i="15"/>
  <c r="AC35" i="15"/>
  <c r="AB35" i="15"/>
  <c r="AC34" i="15"/>
  <c r="AB34" i="15"/>
  <c r="AC38" i="15"/>
  <c r="AB38" i="15"/>
  <c r="AC19" i="15"/>
  <c r="AB19" i="15"/>
  <c r="AC43" i="17"/>
  <c r="AB43" i="17"/>
  <c r="AC22" i="17"/>
  <c r="AB22" i="17"/>
  <c r="AC45" i="17"/>
  <c r="AB45" i="17"/>
  <c r="AC37" i="17"/>
  <c r="AB37" i="17"/>
  <c r="AC31" i="17"/>
  <c r="AB31" i="17"/>
  <c r="AC26" i="17"/>
  <c r="AB26" i="17"/>
  <c r="AC40" i="17"/>
  <c r="AB40" i="17"/>
  <c r="AC42" i="17"/>
  <c r="AB42" i="17"/>
  <c r="AC32" i="17"/>
  <c r="AB32" i="17"/>
  <c r="AC24" i="17"/>
  <c r="AB24" i="17"/>
  <c r="AC39" i="17"/>
  <c r="AB39" i="17"/>
  <c r="AC38" i="17"/>
  <c r="AB38" i="17"/>
  <c r="AC35" i="17"/>
  <c r="AB35" i="17"/>
  <c r="AC30" i="17"/>
  <c r="AB30" i="17"/>
  <c r="AC18" i="17"/>
  <c r="AB18" i="17"/>
  <c r="AC34" i="17"/>
  <c r="AB34" i="17"/>
  <c r="AC33" i="17"/>
  <c r="AB33" i="17"/>
  <c r="AC36" i="17"/>
  <c r="AB36" i="17"/>
  <c r="AC27" i="17"/>
  <c r="AB27" i="17"/>
  <c r="AC29" i="17"/>
  <c r="AB29" i="17"/>
  <c r="AC28" i="17"/>
  <c r="AB28" i="17"/>
  <c r="AC13" i="17"/>
  <c r="AB13" i="17"/>
  <c r="AC19" i="17"/>
  <c r="AB19" i="17"/>
  <c r="AC20" i="17"/>
  <c r="AB20" i="17"/>
  <c r="AC16" i="17"/>
  <c r="AB16" i="17"/>
  <c r="AC17" i="17"/>
  <c r="AB17" i="17"/>
  <c r="AC12" i="17"/>
  <c r="AB12" i="17"/>
  <c r="AC14" i="17"/>
  <c r="AB14" i="17"/>
  <c r="AC15" i="17"/>
  <c r="AB15" i="17"/>
  <c r="AC11" i="17"/>
  <c r="AB11" i="17"/>
  <c r="AC10" i="17"/>
  <c r="AB10" i="17"/>
  <c r="AC41" i="18"/>
  <c r="AB41" i="18"/>
  <c r="AC40" i="18"/>
  <c r="AB40" i="18"/>
  <c r="AC39" i="18"/>
  <c r="AB39" i="18"/>
  <c r="AC38" i="18"/>
  <c r="AB38" i="18"/>
  <c r="AC37" i="18"/>
  <c r="AB37" i="18"/>
  <c r="AC36" i="18"/>
  <c r="AB36" i="18"/>
  <c r="AC28" i="18"/>
  <c r="AB28" i="18"/>
  <c r="AC35" i="18"/>
  <c r="AB35" i="18"/>
  <c r="AC34" i="18"/>
  <c r="AB34" i="18"/>
  <c r="AC33" i="18"/>
  <c r="AB33" i="18"/>
  <c r="AC32" i="18"/>
  <c r="AB32" i="18"/>
  <c r="AC31" i="18"/>
  <c r="AB31" i="18"/>
  <c r="AC30" i="18"/>
  <c r="AB30" i="18"/>
  <c r="AC27" i="18"/>
  <c r="AB27" i="18"/>
  <c r="AC20" i="18"/>
  <c r="AB20" i="18"/>
  <c r="AC23" i="18"/>
  <c r="AB23" i="18"/>
  <c r="AC25" i="18"/>
  <c r="AB25" i="18"/>
  <c r="AC17" i="18"/>
  <c r="AB17" i="18"/>
  <c r="AC21" i="18"/>
  <c r="AB21" i="18"/>
  <c r="AC22" i="18"/>
  <c r="AB22" i="18"/>
  <c r="AC19" i="18"/>
  <c r="AB19" i="18"/>
  <c r="AC18" i="18"/>
  <c r="AB18" i="18"/>
  <c r="AC16" i="18"/>
  <c r="AB16" i="18"/>
  <c r="AC26" i="18"/>
  <c r="AB26" i="18"/>
  <c r="AC13" i="18"/>
  <c r="AB13" i="18"/>
  <c r="AC15" i="18"/>
  <c r="AB15" i="18"/>
  <c r="AC24" i="18"/>
  <c r="AB24" i="18"/>
  <c r="AC14" i="18"/>
  <c r="AB14" i="18"/>
  <c r="AC12" i="18"/>
  <c r="AB12" i="18"/>
  <c r="AC11" i="18"/>
  <c r="AB11" i="18"/>
  <c r="AC10" i="18"/>
  <c r="AB10" i="18"/>
  <c r="AC34" i="19"/>
  <c r="AB34" i="19"/>
  <c r="AC33" i="19"/>
  <c r="AB33" i="19"/>
  <c r="AC32" i="19"/>
  <c r="AB32" i="19"/>
  <c r="AC31" i="19"/>
  <c r="AB31" i="19"/>
  <c r="AC30" i="19"/>
  <c r="AB30" i="19"/>
  <c r="AC29" i="19"/>
  <c r="AB29" i="19"/>
  <c r="AC28" i="19"/>
  <c r="AB28" i="19"/>
  <c r="AC27" i="19"/>
  <c r="AB27" i="19"/>
  <c r="AC26" i="19"/>
  <c r="AB26" i="19"/>
  <c r="AC24" i="19"/>
  <c r="AB24" i="19"/>
  <c r="AC17" i="19"/>
  <c r="AB17" i="19"/>
  <c r="AC19" i="19"/>
  <c r="AB19" i="19"/>
  <c r="AC18" i="19"/>
  <c r="AB18" i="19"/>
  <c r="AC23" i="19"/>
  <c r="AB23" i="19"/>
  <c r="AC22" i="19"/>
  <c r="AB22" i="19"/>
  <c r="AC21" i="19"/>
  <c r="AB21" i="19"/>
  <c r="AC25" i="19"/>
  <c r="AB25" i="19"/>
  <c r="AC16" i="19"/>
  <c r="AB16" i="19"/>
  <c r="AC20" i="19"/>
  <c r="AB20" i="19"/>
  <c r="AC12" i="19"/>
  <c r="AB12" i="19"/>
  <c r="AC15" i="19"/>
  <c r="AB15" i="19"/>
  <c r="AC14" i="19"/>
  <c r="AB14" i="19"/>
  <c r="AC13" i="19"/>
  <c r="AB13" i="19"/>
  <c r="AC11" i="19"/>
  <c r="AB11" i="19"/>
  <c r="AC10" i="19"/>
  <c r="AB10" i="19"/>
  <c r="AC35" i="20"/>
  <c r="AB35" i="20"/>
  <c r="AC97" i="20"/>
  <c r="AB97" i="20"/>
  <c r="AC95" i="20"/>
  <c r="AB95" i="20"/>
  <c r="AC42" i="20"/>
  <c r="AB42" i="20"/>
  <c r="AC40" i="20"/>
  <c r="AB40" i="20"/>
  <c r="AC46" i="20"/>
  <c r="AB46" i="20"/>
  <c r="AC19" i="20"/>
  <c r="AB19" i="20"/>
  <c r="AC50" i="20"/>
  <c r="AB50" i="20"/>
  <c r="AC53" i="20"/>
  <c r="AB53" i="20"/>
  <c r="AC94" i="20"/>
  <c r="AB94" i="20"/>
  <c r="AC70" i="20"/>
  <c r="AB70" i="20"/>
  <c r="AC93" i="20"/>
  <c r="AB93" i="20"/>
  <c r="AC17" i="20"/>
  <c r="AB17" i="20"/>
  <c r="AC92" i="20"/>
  <c r="AB92" i="20"/>
  <c r="AC91" i="20"/>
  <c r="AB91" i="20"/>
  <c r="AC34" i="20"/>
  <c r="AB34" i="20"/>
  <c r="AC90" i="20"/>
  <c r="AB90" i="20"/>
  <c r="AC23" i="20"/>
  <c r="AB23" i="20"/>
  <c r="AC22" i="20"/>
  <c r="AB22" i="20"/>
  <c r="AC89" i="20"/>
  <c r="AB89" i="20"/>
  <c r="AC10" i="20"/>
  <c r="AB10" i="20"/>
  <c r="AC88" i="20"/>
  <c r="AB88" i="20"/>
  <c r="AC87" i="20"/>
  <c r="AB87" i="20"/>
  <c r="AC27" i="20"/>
  <c r="AY19" i="20" s="1"/>
  <c r="AB27" i="20"/>
  <c r="AC28" i="20"/>
  <c r="AB28" i="20"/>
  <c r="AC86" i="20"/>
  <c r="AB86" i="20"/>
  <c r="AC33" i="20"/>
  <c r="AB33" i="20"/>
  <c r="AC24" i="20"/>
  <c r="AB24" i="20"/>
  <c r="AC85" i="20"/>
  <c r="AB85" i="20"/>
  <c r="AC84" i="20"/>
  <c r="AB84" i="20"/>
  <c r="AC29" i="20"/>
  <c r="AB29" i="20"/>
  <c r="AC83" i="20"/>
  <c r="AB83" i="20"/>
  <c r="AC82" i="20"/>
  <c r="AB82" i="20"/>
  <c r="AC81" i="20"/>
  <c r="AB81" i="20"/>
  <c r="AC12" i="20"/>
  <c r="AB12" i="20"/>
  <c r="AC80" i="20"/>
  <c r="AB80" i="20"/>
  <c r="AC79" i="20"/>
  <c r="AB79" i="20"/>
  <c r="AC78" i="20"/>
  <c r="AB78" i="20"/>
  <c r="AC77" i="20"/>
  <c r="AB77" i="20"/>
  <c r="AC11" i="20"/>
  <c r="AB11" i="20"/>
  <c r="AC71" i="20"/>
  <c r="AB71" i="20"/>
  <c r="AC21" i="20"/>
  <c r="AB21" i="20"/>
  <c r="AC68" i="20"/>
  <c r="AB68" i="20"/>
  <c r="AC20" i="20"/>
  <c r="AB20" i="20"/>
  <c r="AC38" i="20"/>
  <c r="AB38" i="20"/>
  <c r="AC66" i="20"/>
  <c r="AB66" i="20"/>
  <c r="AC31" i="20"/>
  <c r="AB31" i="20"/>
  <c r="AC16" i="20"/>
  <c r="AB16" i="20"/>
  <c r="AC15" i="20"/>
  <c r="AB15" i="20"/>
  <c r="AC18" i="20"/>
  <c r="AB18" i="20"/>
  <c r="AC13" i="20"/>
  <c r="AB13" i="20"/>
  <c r="AC14" i="20"/>
  <c r="AB14" i="20"/>
  <c r="AC25" i="20"/>
  <c r="AB25" i="20"/>
  <c r="AC65" i="20"/>
  <c r="AB65" i="20"/>
  <c r="AC64" i="20"/>
  <c r="AB64" i="20"/>
  <c r="AC63" i="20"/>
  <c r="AB63" i="20"/>
  <c r="AC41" i="20"/>
  <c r="AB41" i="20"/>
  <c r="AC26" i="20"/>
  <c r="AB26" i="20"/>
  <c r="AG14" i="4"/>
  <c r="AF14" i="4"/>
  <c r="AG27" i="4"/>
  <c r="AF27" i="4"/>
  <c r="AG33" i="4"/>
  <c r="AF33" i="4"/>
  <c r="AG34" i="4"/>
  <c r="AF34" i="4"/>
  <c r="AG18" i="4"/>
  <c r="AF18" i="4"/>
  <c r="AG20" i="4"/>
  <c r="AF20" i="4"/>
  <c r="AG26" i="4"/>
  <c r="AF26" i="4"/>
  <c r="AG10" i="4"/>
  <c r="AF10" i="4"/>
  <c r="AG24" i="4"/>
  <c r="AF24" i="4"/>
  <c r="AG30" i="4"/>
  <c r="AF30" i="4"/>
  <c r="AG39" i="4"/>
  <c r="AF39" i="4"/>
  <c r="AG35" i="4"/>
  <c r="AF35" i="4"/>
  <c r="AG16" i="4"/>
  <c r="AF16" i="4"/>
  <c r="AG12" i="4"/>
  <c r="AF12" i="4"/>
  <c r="AG23" i="4"/>
  <c r="AF23" i="4"/>
  <c r="AG25" i="4"/>
  <c r="AF25" i="4"/>
  <c r="AG21" i="4"/>
  <c r="AF21" i="4"/>
  <c r="AG31" i="4"/>
  <c r="AF31" i="4"/>
  <c r="AG38" i="4"/>
  <c r="AF38" i="4"/>
  <c r="AG11" i="4"/>
  <c r="AF11" i="4"/>
  <c r="AG29" i="4"/>
  <c r="AF29" i="4"/>
  <c r="AG15" i="4"/>
  <c r="AF15" i="4"/>
  <c r="AG32" i="4"/>
  <c r="AF32" i="4"/>
  <c r="AG19" i="4"/>
  <c r="AF19" i="4"/>
  <c r="AG28" i="4"/>
  <c r="AF28" i="4"/>
  <c r="AG37" i="4"/>
  <c r="AF37" i="4"/>
  <c r="AG17" i="4"/>
  <c r="AF17" i="4"/>
  <c r="AG36" i="4"/>
  <c r="AF36" i="4"/>
  <c r="AG13" i="4"/>
  <c r="AF13" i="4"/>
  <c r="AG22" i="4"/>
  <c r="AF22" i="4"/>
  <c r="AF21" i="6"/>
  <c r="AE21" i="6"/>
  <c r="AF33" i="6"/>
  <c r="AE33" i="6"/>
  <c r="AF23" i="6"/>
  <c r="AE23" i="6"/>
  <c r="AF35" i="6"/>
  <c r="AE35" i="6"/>
  <c r="AF26" i="6"/>
  <c r="AE26" i="6"/>
  <c r="AF31" i="6"/>
  <c r="AE31" i="6"/>
  <c r="AF10" i="6"/>
  <c r="AE10" i="6"/>
  <c r="AF27" i="6"/>
  <c r="AE27" i="6"/>
  <c r="AF36" i="6"/>
  <c r="AE36" i="6"/>
  <c r="AF41" i="6"/>
  <c r="AE41" i="6"/>
  <c r="AF16" i="6"/>
  <c r="AE16" i="6"/>
  <c r="AF15" i="6"/>
  <c r="AE15" i="6"/>
  <c r="AF46" i="6"/>
  <c r="AE46" i="6"/>
  <c r="AF12" i="6"/>
  <c r="AE12" i="6"/>
  <c r="AF19" i="6"/>
  <c r="AE19" i="6"/>
  <c r="AF44" i="6"/>
  <c r="AE44" i="6"/>
  <c r="AF30" i="6"/>
  <c r="AE30" i="6"/>
  <c r="AF51" i="6"/>
  <c r="AE51" i="6"/>
  <c r="AF13" i="6"/>
  <c r="AE13" i="6"/>
  <c r="AF17" i="6"/>
  <c r="AE17" i="6"/>
  <c r="AF39" i="6"/>
  <c r="AE39" i="6"/>
  <c r="AF34" i="6"/>
  <c r="AE34" i="6"/>
  <c r="AF14" i="6"/>
  <c r="AE14" i="6"/>
  <c r="AF40" i="6"/>
  <c r="AE40" i="6"/>
  <c r="AF53" i="6"/>
  <c r="AE53" i="6"/>
  <c r="AF38" i="6"/>
  <c r="AE38" i="6"/>
  <c r="AF43" i="6"/>
  <c r="AE43" i="6"/>
  <c r="AF29" i="6"/>
  <c r="AE29" i="6"/>
  <c r="AF32" i="6"/>
  <c r="AE32" i="6"/>
  <c r="AF24" i="6"/>
  <c r="AE24" i="6"/>
  <c r="AF45" i="6"/>
  <c r="AE45" i="6"/>
  <c r="AF25" i="6"/>
  <c r="AE25" i="6"/>
  <c r="AF11" i="6"/>
  <c r="AE11" i="6"/>
  <c r="AF18" i="6"/>
  <c r="AE18" i="6"/>
  <c r="AF48" i="6"/>
  <c r="AE48" i="6"/>
  <c r="AF37" i="6"/>
  <c r="AE37" i="6"/>
  <c r="AL50" i="6" s="1"/>
  <c r="AF42" i="6"/>
  <c r="AE42" i="6"/>
  <c r="AL49" i="6" s="1"/>
  <c r="AF52" i="6"/>
  <c r="AE52" i="6"/>
  <c r="AF47" i="6"/>
  <c r="AE47" i="6"/>
  <c r="AF28" i="6"/>
  <c r="AE28" i="6"/>
  <c r="AF22" i="6"/>
  <c r="AE22" i="6"/>
  <c r="AF20" i="6"/>
  <c r="AE20" i="6"/>
  <c r="AF28" i="7"/>
  <c r="AE28" i="7"/>
  <c r="AF38" i="7"/>
  <c r="AE38" i="7"/>
  <c r="AF37" i="7"/>
  <c r="AE37" i="7"/>
  <c r="AF12" i="7"/>
  <c r="AE12" i="7"/>
  <c r="AF21" i="7"/>
  <c r="AE21" i="7"/>
  <c r="AF31" i="7"/>
  <c r="AE31" i="7"/>
  <c r="AF34" i="7"/>
  <c r="AE34" i="7"/>
  <c r="AF26" i="7"/>
  <c r="AE26" i="7"/>
  <c r="AF30" i="7"/>
  <c r="AE30" i="7"/>
  <c r="AF29" i="7"/>
  <c r="AE29" i="7"/>
  <c r="AF26" i="21"/>
  <c r="AE26" i="21"/>
  <c r="AF25" i="21"/>
  <c r="AE25" i="21"/>
  <c r="AF24" i="21"/>
  <c r="AE24" i="21"/>
  <c r="AF23" i="21"/>
  <c r="AE23" i="21"/>
  <c r="AF22" i="21"/>
  <c r="AE22" i="21"/>
  <c r="AF21" i="21"/>
  <c r="AE21" i="21"/>
  <c r="AF20" i="21"/>
  <c r="AE20" i="21"/>
  <c r="AF19" i="21"/>
  <c r="AE19" i="21"/>
  <c r="AF18" i="21"/>
  <c r="AE18" i="21"/>
  <c r="AF16" i="21"/>
  <c r="AE16" i="21"/>
  <c r="AF15" i="21"/>
  <c r="AE15" i="21"/>
  <c r="AF17" i="21"/>
  <c r="AE17" i="21"/>
  <c r="AF13" i="21"/>
  <c r="AE13" i="21"/>
  <c r="AF14" i="21"/>
  <c r="AE14" i="21"/>
  <c r="AF10" i="21"/>
  <c r="AE10" i="21"/>
  <c r="AF12" i="21"/>
  <c r="AE12" i="21"/>
  <c r="AF11" i="21"/>
  <c r="AE11" i="21"/>
  <c r="AF40" i="9"/>
  <c r="AE40" i="9"/>
  <c r="AF39" i="9"/>
  <c r="AE39" i="9"/>
  <c r="AF38" i="9"/>
  <c r="AE38" i="9"/>
  <c r="AF37" i="9"/>
  <c r="AE37" i="9"/>
  <c r="AF36" i="9"/>
  <c r="AE36" i="9"/>
  <c r="AF35" i="9"/>
  <c r="AE35" i="9"/>
  <c r="AF27" i="9"/>
  <c r="AE27" i="9"/>
  <c r="AF25" i="9"/>
  <c r="AE25" i="9"/>
  <c r="AF24" i="9"/>
  <c r="AS32" i="9" s="1"/>
  <c r="AE24" i="9"/>
  <c r="AF34" i="9"/>
  <c r="AE34" i="9"/>
  <c r="AF33" i="9"/>
  <c r="AE33" i="9"/>
  <c r="AF32" i="9"/>
  <c r="AE32" i="9"/>
  <c r="AF31" i="9"/>
  <c r="AE31" i="9"/>
  <c r="AF30" i="9"/>
  <c r="AE30" i="9"/>
  <c r="AF29" i="9"/>
  <c r="AE29" i="9"/>
  <c r="AF13" i="9"/>
  <c r="AE13" i="9"/>
  <c r="AF28" i="9"/>
  <c r="AE28" i="9"/>
  <c r="AF19" i="9"/>
  <c r="AE19" i="9"/>
  <c r="AF26" i="9"/>
  <c r="AE26" i="9"/>
  <c r="AF23" i="9"/>
  <c r="AE23" i="9"/>
  <c r="AF22" i="9"/>
  <c r="AE22" i="9"/>
  <c r="AF21" i="9"/>
  <c r="AE21" i="9"/>
  <c r="AF17" i="9"/>
  <c r="AE17" i="9"/>
  <c r="AF16" i="9"/>
  <c r="AE16" i="9"/>
  <c r="AF20" i="9"/>
  <c r="AE20" i="9"/>
  <c r="AF15" i="9"/>
  <c r="AE15" i="9"/>
  <c r="AF18" i="9"/>
  <c r="AE18" i="9"/>
  <c r="AF11" i="9"/>
  <c r="AE11" i="9"/>
  <c r="AF12" i="9"/>
  <c r="AE12" i="9"/>
  <c r="AF14" i="9"/>
  <c r="AE14" i="9"/>
  <c r="AF10" i="9"/>
  <c r="AE10" i="9"/>
  <c r="AF22" i="15"/>
  <c r="AE22" i="15"/>
  <c r="AF41" i="15"/>
  <c r="AE41" i="15"/>
  <c r="AF42" i="15"/>
  <c r="AE42" i="15"/>
  <c r="AF32" i="15"/>
  <c r="AE32" i="15"/>
  <c r="AF11" i="15"/>
  <c r="AE11" i="15"/>
  <c r="AF31" i="15"/>
  <c r="AE31" i="15"/>
  <c r="AF39" i="15"/>
  <c r="AE39" i="15"/>
  <c r="AF18" i="15"/>
  <c r="AE18" i="15"/>
  <c r="AF40" i="15"/>
  <c r="AE40" i="15"/>
  <c r="AF37" i="15"/>
  <c r="AE37" i="15"/>
  <c r="AF28" i="15"/>
  <c r="AE28" i="15"/>
  <c r="AF26" i="15"/>
  <c r="AE26" i="15"/>
  <c r="AF43" i="15"/>
  <c r="AE43" i="15"/>
  <c r="AF10" i="15"/>
  <c r="AE10" i="15"/>
  <c r="AF24" i="15"/>
  <c r="AE24" i="15"/>
  <c r="AF14" i="15"/>
  <c r="AE14" i="15"/>
  <c r="AF13" i="15"/>
  <c r="AE13" i="15"/>
  <c r="AF27" i="15"/>
  <c r="AE27" i="15"/>
  <c r="AF20" i="15"/>
  <c r="AE20" i="15"/>
  <c r="AF25" i="15"/>
  <c r="AE25" i="15"/>
  <c r="AF44" i="15"/>
  <c r="AE44" i="15"/>
  <c r="AF17" i="15"/>
  <c r="AE17" i="15"/>
  <c r="AF36" i="15"/>
  <c r="AE36" i="15"/>
  <c r="AF45" i="15"/>
  <c r="AE45" i="15"/>
  <c r="AF21" i="15"/>
  <c r="AE21" i="15"/>
  <c r="AF33" i="15"/>
  <c r="AE33" i="15"/>
  <c r="AF16" i="15"/>
  <c r="AE16" i="15"/>
  <c r="AF35" i="15"/>
  <c r="AE35" i="15"/>
  <c r="AF34" i="15"/>
  <c r="AE34" i="15"/>
  <c r="AF38" i="15"/>
  <c r="AE38" i="15"/>
  <c r="AF19" i="15"/>
  <c r="AE19" i="15"/>
  <c r="AF44" i="17"/>
  <c r="AE44" i="17"/>
  <c r="AF22" i="17"/>
  <c r="AE22" i="17"/>
  <c r="AF17" i="17"/>
  <c r="AE17" i="17"/>
  <c r="AF24" i="17"/>
  <c r="AE24" i="17"/>
  <c r="AF25" i="17"/>
  <c r="AE25" i="17"/>
  <c r="AF12" i="17"/>
  <c r="AE12" i="17"/>
  <c r="AF50" i="17"/>
  <c r="AE50" i="17"/>
  <c r="AL50" i="17" s="1"/>
  <c r="AF30" i="17"/>
  <c r="AE30" i="17"/>
  <c r="AF39" i="17"/>
  <c r="AE39" i="17"/>
  <c r="AF19" i="17"/>
  <c r="AE19" i="17"/>
  <c r="AF42" i="17"/>
  <c r="AE42" i="17"/>
  <c r="AF33" i="17"/>
  <c r="AE33" i="17"/>
  <c r="AF10" i="17"/>
  <c r="AE10" i="17"/>
  <c r="AF28" i="17"/>
  <c r="AE28" i="17"/>
  <c r="AF29" i="17"/>
  <c r="AE29" i="17"/>
  <c r="AF11" i="17"/>
  <c r="AE11" i="17"/>
  <c r="AF47" i="17"/>
  <c r="AE47" i="17"/>
  <c r="AF41" i="17"/>
  <c r="AE41" i="17"/>
  <c r="AF38" i="17"/>
  <c r="AE38" i="17"/>
  <c r="AF49" i="17"/>
  <c r="AE49" i="17"/>
  <c r="AL49" i="17" s="1"/>
  <c r="AF45" i="17"/>
  <c r="AE45" i="17"/>
  <c r="AF13" i="17"/>
  <c r="AE13" i="17"/>
  <c r="AF26" i="17"/>
  <c r="AE26" i="17"/>
  <c r="AF36" i="17"/>
  <c r="AE36" i="17"/>
  <c r="AF53" i="17"/>
  <c r="AE53" i="17"/>
  <c r="AL53" i="17" s="1"/>
  <c r="AF21" i="17"/>
  <c r="AE21" i="17"/>
  <c r="AF51" i="17"/>
  <c r="AE51" i="17"/>
  <c r="AL51" i="17" s="1"/>
  <c r="AF31" i="17"/>
  <c r="AE31" i="17"/>
  <c r="AF20" i="17"/>
  <c r="AE20" i="17"/>
  <c r="AF32" i="17"/>
  <c r="AE32" i="17"/>
  <c r="AF18" i="17"/>
  <c r="AE18" i="17"/>
  <c r="AF41" i="18"/>
  <c r="AE41" i="18"/>
  <c r="AF40" i="18"/>
  <c r="AE40" i="18"/>
  <c r="AF39" i="18"/>
  <c r="AE39" i="18"/>
  <c r="AF38" i="18"/>
  <c r="AE38" i="18"/>
  <c r="AF37" i="18"/>
  <c r="AE37" i="18"/>
  <c r="AF36" i="18"/>
  <c r="AE36" i="18"/>
  <c r="AF28" i="18"/>
  <c r="AE28" i="18"/>
  <c r="AF35" i="18"/>
  <c r="AE35" i="18"/>
  <c r="AF34" i="18"/>
  <c r="AE34" i="18"/>
  <c r="AF33" i="18"/>
  <c r="AE33" i="18"/>
  <c r="AF32" i="18"/>
  <c r="AE32" i="18"/>
  <c r="AF31" i="18"/>
  <c r="AE31" i="18"/>
  <c r="AF30" i="18"/>
  <c r="AE30" i="18"/>
  <c r="AF27" i="18"/>
  <c r="AE27" i="18"/>
  <c r="AF20" i="18"/>
  <c r="AE20" i="18"/>
  <c r="AF23" i="18"/>
  <c r="AE23" i="18"/>
  <c r="AF25" i="18"/>
  <c r="AE25" i="18"/>
  <c r="AF17" i="18"/>
  <c r="AE17" i="18"/>
  <c r="AF21" i="18"/>
  <c r="AE21" i="18"/>
  <c r="AF22" i="18"/>
  <c r="AE22" i="18"/>
  <c r="AF19" i="18"/>
  <c r="AE19" i="18"/>
  <c r="AF18" i="18"/>
  <c r="AE18" i="18"/>
  <c r="AF16" i="18"/>
  <c r="AE16" i="18"/>
  <c r="AF26" i="18"/>
  <c r="AE26" i="18"/>
  <c r="AF13" i="18"/>
  <c r="AE13" i="18"/>
  <c r="AF15" i="18"/>
  <c r="AE15" i="18"/>
  <c r="AF24" i="18"/>
  <c r="AE24" i="18"/>
  <c r="AF14" i="18"/>
  <c r="AE14" i="18"/>
  <c r="AF12" i="18"/>
  <c r="AE12" i="18"/>
  <c r="AF11" i="18"/>
  <c r="AE11" i="18"/>
  <c r="AF10" i="18"/>
  <c r="AE10" i="18"/>
  <c r="AF34" i="19"/>
  <c r="AE34" i="19"/>
  <c r="AF33" i="19"/>
  <c r="AE33" i="19"/>
  <c r="AF32" i="19"/>
  <c r="AE32" i="19"/>
  <c r="AF31" i="19"/>
  <c r="AE31" i="19"/>
  <c r="AF30" i="19"/>
  <c r="AE30" i="19"/>
  <c r="AF29" i="19"/>
  <c r="AE29" i="19"/>
  <c r="AF28" i="19"/>
  <c r="AE28" i="19"/>
  <c r="AF27" i="19"/>
  <c r="AE27" i="19"/>
  <c r="AF26" i="19"/>
  <c r="AE26" i="19"/>
  <c r="AF24" i="19"/>
  <c r="AE24" i="19"/>
  <c r="AF17" i="19"/>
  <c r="AE17" i="19"/>
  <c r="AF19" i="19"/>
  <c r="AE19" i="19"/>
  <c r="AF18" i="19"/>
  <c r="AE18" i="19"/>
  <c r="AF23" i="19"/>
  <c r="AE23" i="19"/>
  <c r="AF22" i="19"/>
  <c r="AE22" i="19"/>
  <c r="AF21" i="19"/>
  <c r="AE21" i="19"/>
  <c r="AF25" i="19"/>
  <c r="AE25" i="19"/>
  <c r="AF16" i="19"/>
  <c r="AE16" i="19"/>
  <c r="AF20" i="19"/>
  <c r="AE20" i="19"/>
  <c r="AF12" i="19"/>
  <c r="AE12" i="19"/>
  <c r="AF15" i="19"/>
  <c r="AE15" i="19"/>
  <c r="AF14" i="19"/>
  <c r="AE14" i="19"/>
  <c r="AF13" i="19"/>
  <c r="AE13" i="19"/>
  <c r="AF11" i="19"/>
  <c r="AE11" i="19"/>
  <c r="AF10" i="19"/>
  <c r="AE10" i="19"/>
  <c r="AF68" i="20"/>
  <c r="AE68" i="20"/>
  <c r="AF63" i="20"/>
  <c r="AE63" i="20"/>
  <c r="AF52" i="20"/>
  <c r="AE52" i="20"/>
  <c r="AL52" i="20" s="1"/>
  <c r="AF83" i="20"/>
  <c r="AE83" i="20"/>
  <c r="AF41" i="20"/>
  <c r="AE41" i="20"/>
  <c r="AF84" i="20"/>
  <c r="AE84" i="20"/>
  <c r="AF13" i="20"/>
  <c r="AE13" i="20"/>
  <c r="AF85" i="20"/>
  <c r="AE85" i="20"/>
  <c r="AF16" i="20"/>
  <c r="AE16" i="20"/>
  <c r="AF28" i="20"/>
  <c r="AE28" i="20"/>
  <c r="AF46" i="20"/>
  <c r="AE46" i="20"/>
  <c r="AF51" i="20"/>
  <c r="AE51" i="20"/>
  <c r="AL51" i="20" s="1"/>
  <c r="AF81" i="20"/>
  <c r="AE81" i="20"/>
  <c r="AF23" i="20"/>
  <c r="AE23" i="20"/>
  <c r="AF26" i="20"/>
  <c r="AE26" i="20"/>
  <c r="AF71" i="20"/>
  <c r="AE71" i="20"/>
  <c r="AF57" i="20"/>
  <c r="AE57" i="20"/>
  <c r="AL57" i="20" s="1"/>
  <c r="AF18" i="20"/>
  <c r="AE18" i="20"/>
  <c r="AF40" i="20"/>
  <c r="AE40" i="20"/>
  <c r="AF97" i="20"/>
  <c r="AE97" i="20"/>
  <c r="AF77" i="20"/>
  <c r="AE77" i="20"/>
  <c r="AF44" i="20"/>
  <c r="AE44" i="20"/>
  <c r="AL44" i="20" s="1"/>
  <c r="AF96" i="20"/>
  <c r="AE96" i="20"/>
  <c r="AF82" i="20"/>
  <c r="AE82" i="20"/>
  <c r="AF50" i="20"/>
  <c r="AE50" i="20"/>
  <c r="AF20" i="20"/>
  <c r="AE20" i="20"/>
  <c r="AF12" i="20"/>
  <c r="AE12" i="20"/>
  <c r="AF24" i="20"/>
  <c r="AE24" i="20"/>
  <c r="AF66" i="20"/>
  <c r="AE66" i="20"/>
  <c r="AF30" i="20"/>
  <c r="AE30" i="20"/>
  <c r="AF32" i="20"/>
  <c r="AW22" i="20" s="1"/>
  <c r="AE32" i="20"/>
  <c r="AL32" i="20" s="1"/>
  <c r="AF95" i="20"/>
  <c r="AE95" i="20"/>
  <c r="AF25" i="20"/>
  <c r="AE25" i="20"/>
  <c r="AF15" i="20"/>
  <c r="AE15" i="20"/>
  <c r="AF37" i="20"/>
  <c r="AE37" i="20"/>
  <c r="AF48" i="20"/>
  <c r="AE48" i="20"/>
  <c r="AF53" i="20"/>
  <c r="AE53" i="20"/>
  <c r="AF10" i="20"/>
  <c r="AE10" i="20"/>
  <c r="AF94" i="20"/>
  <c r="AE94" i="20"/>
  <c r="AF78" i="20"/>
  <c r="AE78" i="20"/>
  <c r="AF70" i="20"/>
  <c r="AE70" i="20"/>
  <c r="AF58" i="20"/>
  <c r="AE58" i="20"/>
  <c r="AL58" i="20" s="1"/>
  <c r="AF22" i="20"/>
  <c r="AE22" i="20"/>
  <c r="AF64" i="20"/>
  <c r="AE64" i="20"/>
  <c r="AF65" i="20"/>
  <c r="AE65" i="20"/>
  <c r="AF31" i="20"/>
  <c r="AE31" i="20"/>
  <c r="AF61" i="20"/>
  <c r="AE61" i="20"/>
  <c r="AL61" i="20" s="1"/>
  <c r="AF17" i="20"/>
  <c r="AE17" i="20"/>
  <c r="AF33" i="20"/>
  <c r="AE33" i="20"/>
  <c r="AF27" i="20"/>
  <c r="AE27" i="20"/>
  <c r="AF79" i="20"/>
  <c r="AE79" i="20"/>
  <c r="AF80" i="20"/>
  <c r="AE80" i="20"/>
  <c r="AF29" i="20"/>
  <c r="AE29" i="20"/>
  <c r="AF93" i="20"/>
  <c r="AE93" i="20"/>
  <c r="AF42" i="20"/>
  <c r="AE42" i="20"/>
  <c r="AF21" i="20"/>
  <c r="AE21" i="20"/>
  <c r="AF45" i="20"/>
  <c r="AE45" i="20"/>
  <c r="AL45" i="20" s="1"/>
  <c r="AF19" i="20"/>
  <c r="AE19" i="20"/>
  <c r="AJ36" i="4"/>
  <c r="AI36" i="4"/>
  <c r="AJ33" i="4"/>
  <c r="AI33" i="4"/>
  <c r="AJ39" i="4"/>
  <c r="AI39" i="4"/>
  <c r="AJ30" i="4"/>
  <c r="AI30" i="4"/>
  <c r="AJ25" i="4"/>
  <c r="AI25" i="4"/>
  <c r="AJ38" i="4"/>
  <c r="AI38" i="4"/>
  <c r="AJ37" i="4"/>
  <c r="AI37" i="4"/>
  <c r="AJ31" i="4"/>
  <c r="AI31" i="4"/>
  <c r="AJ34" i="4"/>
  <c r="AI34" i="4"/>
  <c r="AJ29" i="4"/>
  <c r="AI29" i="4"/>
  <c r="AJ32" i="4"/>
  <c r="AI32" i="4"/>
  <c r="AJ27" i="4"/>
  <c r="AI27" i="4"/>
  <c r="AJ26" i="4"/>
  <c r="AI26" i="4"/>
  <c r="AJ35" i="4"/>
  <c r="AI35" i="4"/>
  <c r="AJ24" i="4"/>
  <c r="AI24" i="4"/>
  <c r="AJ23" i="4"/>
  <c r="AI23" i="4"/>
  <c r="AJ18" i="4"/>
  <c r="AI18" i="4"/>
  <c r="AJ22" i="4"/>
  <c r="AI22" i="4"/>
  <c r="AJ21" i="4"/>
  <c r="AI21" i="4"/>
  <c r="AJ28" i="4"/>
  <c r="AI28" i="4"/>
  <c r="AJ20" i="4"/>
  <c r="AI20" i="4"/>
  <c r="AJ19" i="4"/>
  <c r="AI19" i="4"/>
  <c r="AJ15" i="4"/>
  <c r="AI15" i="4"/>
  <c r="AJ13" i="4"/>
  <c r="AI13" i="4"/>
  <c r="AJ11" i="4"/>
  <c r="AI11" i="4"/>
  <c r="AJ16" i="4"/>
  <c r="AI16" i="4"/>
  <c r="AJ17" i="4"/>
  <c r="AI17" i="4"/>
  <c r="AJ12" i="4"/>
  <c r="AI12" i="4"/>
  <c r="AJ10" i="4"/>
  <c r="AI10" i="4"/>
  <c r="AJ14" i="4"/>
  <c r="AI14" i="4"/>
  <c r="AL27" i="20" l="1"/>
  <c r="AO41" i="15"/>
  <c r="AL41" i="15"/>
  <c r="AL44" i="15"/>
  <c r="AL43" i="15"/>
  <c r="AL45" i="15"/>
  <c r="AZ69" i="20"/>
  <c r="BB44" i="15"/>
  <c r="BB41" i="15"/>
  <c r="AV45" i="15"/>
  <c r="AO43" i="15"/>
  <c r="AO44" i="15"/>
  <c r="AR41" i="15"/>
  <c r="BA9" i="20"/>
  <c r="BB9" i="20"/>
  <c r="N72" i="16"/>
  <c r="N67" i="16"/>
  <c r="N78" i="16"/>
  <c r="N80" i="16"/>
  <c r="N58" i="16"/>
  <c r="N64" i="16"/>
  <c r="N79" i="16"/>
  <c r="N25" i="16"/>
  <c r="N73" i="16"/>
  <c r="N68" i="16"/>
  <c r="N55" i="16"/>
  <c r="N76" i="16"/>
  <c r="N77" i="16"/>
  <c r="N62" i="16"/>
  <c r="N66" i="16"/>
  <c r="N44" i="16"/>
  <c r="N53" i="16"/>
  <c r="N60" i="16"/>
  <c r="N65" i="16"/>
  <c r="N50" i="16"/>
  <c r="N49" i="16"/>
  <c r="N63" i="16"/>
  <c r="N56" i="16"/>
  <c r="N46" i="16"/>
  <c r="N37" i="16"/>
  <c r="N45" i="16"/>
  <c r="N26" i="16"/>
  <c r="N23" i="16"/>
  <c r="N40" i="16"/>
  <c r="N39" i="16"/>
  <c r="N38" i="16"/>
  <c r="N52" i="16"/>
  <c r="N28" i="16"/>
  <c r="N31" i="16"/>
  <c r="N22" i="16"/>
  <c r="N32" i="16"/>
  <c r="N36" i="16"/>
  <c r="N34" i="16"/>
  <c r="N19" i="16"/>
  <c r="N42" i="16"/>
  <c r="N30" i="16"/>
  <c r="N33" i="16"/>
  <c r="N21" i="16"/>
  <c r="N20" i="16"/>
  <c r="N27" i="16"/>
  <c r="N24" i="16"/>
  <c r="N16" i="16"/>
  <c r="N14" i="16"/>
  <c r="N18" i="16"/>
  <c r="N15" i="16"/>
  <c r="N17" i="16"/>
  <c r="N13" i="16"/>
  <c r="N10" i="16"/>
  <c r="N12" i="16"/>
  <c r="M67" i="16"/>
  <c r="M78" i="16"/>
  <c r="M80" i="16"/>
  <c r="M58" i="16"/>
  <c r="M64" i="16"/>
  <c r="M79" i="16"/>
  <c r="M25" i="16"/>
  <c r="M73" i="16"/>
  <c r="M51" i="16"/>
  <c r="M68" i="16"/>
  <c r="M55" i="16"/>
  <c r="M76" i="16"/>
  <c r="M77" i="16"/>
  <c r="M62" i="16"/>
  <c r="M66" i="16"/>
  <c r="M44" i="16"/>
  <c r="M53" i="16"/>
  <c r="M60" i="16"/>
  <c r="M54" i="16"/>
  <c r="M65" i="16"/>
  <c r="M50" i="16"/>
  <c r="M49" i="16"/>
  <c r="M63" i="16"/>
  <c r="M56" i="16"/>
  <c r="M46" i="16"/>
  <c r="M37" i="16"/>
  <c r="M45" i="16"/>
  <c r="M26" i="16"/>
  <c r="M23" i="16"/>
  <c r="M40" i="16"/>
  <c r="M39" i="16"/>
  <c r="M38" i="16"/>
  <c r="M52" i="16"/>
  <c r="M28" i="16"/>
  <c r="M29" i="16"/>
  <c r="M31" i="16"/>
  <c r="M22" i="16"/>
  <c r="M32" i="16"/>
  <c r="M36" i="16"/>
  <c r="M34" i="16"/>
  <c r="M19" i="16"/>
  <c r="M42" i="16"/>
  <c r="M30" i="16"/>
  <c r="M33" i="16"/>
  <c r="M21" i="16"/>
  <c r="M20" i="16"/>
  <c r="M27" i="16"/>
  <c r="M24" i="16"/>
  <c r="M16" i="16"/>
  <c r="M14" i="16"/>
  <c r="M18" i="16"/>
  <c r="M15" i="16"/>
  <c r="M17" i="16"/>
  <c r="M13" i="16"/>
  <c r="M10" i="16"/>
  <c r="M12" i="16"/>
  <c r="H45" i="16"/>
  <c r="AI68" i="20" l="1"/>
  <c r="AH68" i="20"/>
  <c r="Z24" i="20"/>
  <c r="Y24" i="20"/>
  <c r="W43" i="20"/>
  <c r="V43" i="20"/>
  <c r="T33" i="20"/>
  <c r="S33" i="20"/>
  <c r="Q33" i="20"/>
  <c r="P33" i="20"/>
  <c r="N33" i="20"/>
  <c r="M33" i="20"/>
  <c r="K33" i="20"/>
  <c r="J33" i="20"/>
  <c r="H33" i="20"/>
  <c r="G33" i="20"/>
  <c r="AI63" i="20"/>
  <c r="AH63" i="20"/>
  <c r="Z63" i="20"/>
  <c r="Y63" i="20"/>
  <c r="AL63" i="20" s="1"/>
  <c r="W71" i="20"/>
  <c r="V71" i="20"/>
  <c r="AI52" i="20"/>
  <c r="AH52" i="20"/>
  <c r="Z43" i="20"/>
  <c r="Y43" i="20"/>
  <c r="W68" i="20"/>
  <c r="V68" i="20"/>
  <c r="T50" i="20"/>
  <c r="S50" i="20"/>
  <c r="Q50" i="20"/>
  <c r="P50" i="20"/>
  <c r="N50" i="20"/>
  <c r="M50" i="20"/>
  <c r="K50" i="20"/>
  <c r="J50" i="20"/>
  <c r="H50" i="20"/>
  <c r="G50" i="20"/>
  <c r="AI83" i="20"/>
  <c r="AH83" i="20"/>
  <c r="Z19" i="20"/>
  <c r="Y19" i="20"/>
  <c r="W28" i="20"/>
  <c r="V28" i="20"/>
  <c r="T43" i="20"/>
  <c r="S43" i="20"/>
  <c r="Q43" i="20"/>
  <c r="P43" i="20"/>
  <c r="N16" i="20"/>
  <c r="M16" i="20"/>
  <c r="K16" i="20"/>
  <c r="J16" i="20"/>
  <c r="H16" i="20"/>
  <c r="G16" i="20"/>
  <c r="AI41" i="20"/>
  <c r="AH41" i="20"/>
  <c r="Z38" i="20"/>
  <c r="Y38" i="20"/>
  <c r="W46" i="20"/>
  <c r="V46" i="20"/>
  <c r="T16" i="20"/>
  <c r="S16" i="20"/>
  <c r="Q16" i="20"/>
  <c r="P16" i="20"/>
  <c r="N71" i="20"/>
  <c r="M71" i="20"/>
  <c r="K71" i="20"/>
  <c r="J71" i="20"/>
  <c r="H71" i="20"/>
  <c r="G71" i="20"/>
  <c r="AI84" i="20"/>
  <c r="AH84" i="20"/>
  <c r="Z14" i="20"/>
  <c r="Y14" i="20"/>
  <c r="T71" i="20"/>
  <c r="S71" i="20"/>
  <c r="Q71" i="20"/>
  <c r="P71" i="20"/>
  <c r="N68" i="20"/>
  <c r="M68" i="20"/>
  <c r="K68" i="20"/>
  <c r="J68" i="20"/>
  <c r="H68" i="20"/>
  <c r="G68" i="20"/>
  <c r="AI13" i="20"/>
  <c r="AH13" i="20"/>
  <c r="Z12" i="20"/>
  <c r="Y12" i="20"/>
  <c r="W23" i="20"/>
  <c r="V23" i="20"/>
  <c r="T68" i="20"/>
  <c r="S68" i="20"/>
  <c r="Q68" i="20"/>
  <c r="P68" i="20"/>
  <c r="Z89" i="20"/>
  <c r="Y89" i="20"/>
  <c r="W26" i="20"/>
  <c r="V26" i="20"/>
  <c r="T28" i="20"/>
  <c r="S28" i="20"/>
  <c r="Q28" i="20"/>
  <c r="P28" i="20"/>
  <c r="N23" i="20"/>
  <c r="M23" i="20"/>
  <c r="K23" i="20"/>
  <c r="J23" i="20"/>
  <c r="H23" i="20"/>
  <c r="G23" i="20"/>
  <c r="AI85" i="20"/>
  <c r="AH85" i="20"/>
  <c r="Z87" i="20"/>
  <c r="Y87" i="20"/>
  <c r="T46" i="20"/>
  <c r="S46" i="20"/>
  <c r="Q46" i="20"/>
  <c r="P46" i="20"/>
  <c r="Z33" i="18"/>
  <c r="Y33" i="18"/>
  <c r="T36" i="18"/>
  <c r="S36" i="18"/>
  <c r="Q36" i="18"/>
  <c r="P36" i="18"/>
  <c r="N40" i="18"/>
  <c r="M40" i="18"/>
  <c r="K40" i="18"/>
  <c r="J40" i="18"/>
  <c r="H40" i="18"/>
  <c r="G40" i="18"/>
  <c r="Z13" i="18"/>
  <c r="Y13" i="18"/>
  <c r="T10" i="18"/>
  <c r="S10" i="18"/>
  <c r="Q10" i="18"/>
  <c r="P10" i="18"/>
  <c r="N41" i="18"/>
  <c r="M41" i="18"/>
  <c r="K41" i="18"/>
  <c r="J41" i="18"/>
  <c r="H41" i="18"/>
  <c r="G41" i="18"/>
  <c r="Z24" i="18"/>
  <c r="Y24" i="18"/>
  <c r="W34" i="18"/>
  <c r="V34" i="18"/>
  <c r="T19" i="18"/>
  <c r="S19" i="18"/>
  <c r="Q19" i="18"/>
  <c r="P19" i="18"/>
  <c r="N25" i="18"/>
  <c r="M25" i="18"/>
  <c r="K25" i="18"/>
  <c r="J25" i="18"/>
  <c r="H25" i="18"/>
  <c r="G25" i="18"/>
  <c r="M72" i="16"/>
  <c r="K72" i="16"/>
  <c r="J72" i="16"/>
  <c r="H72" i="16"/>
  <c r="G72" i="16"/>
  <c r="AL72" i="16" s="1"/>
  <c r="K67" i="16"/>
  <c r="J67" i="16"/>
  <c r="H67" i="16"/>
  <c r="G67" i="16"/>
  <c r="AL67" i="16" s="1"/>
  <c r="K78" i="16"/>
  <c r="J78" i="16"/>
  <c r="H78" i="16"/>
  <c r="G78" i="16"/>
  <c r="AL78" i="16" s="1"/>
  <c r="K80" i="16"/>
  <c r="J80" i="16"/>
  <c r="H80" i="16"/>
  <c r="AY80" i="16" s="1"/>
  <c r="G80" i="16"/>
  <c r="AL80" i="16" s="1"/>
  <c r="K58" i="16"/>
  <c r="J58" i="16"/>
  <c r="H58" i="16"/>
  <c r="AS57" i="16" s="1"/>
  <c r="G58" i="16"/>
  <c r="AL58" i="16" s="1"/>
  <c r="K64" i="16"/>
  <c r="J64" i="16"/>
  <c r="H64" i="16"/>
  <c r="G64" i="16"/>
  <c r="AL64" i="16" s="1"/>
  <c r="K26" i="16"/>
  <c r="J26" i="16"/>
  <c r="H26" i="16"/>
  <c r="G26" i="16"/>
  <c r="AL26" i="16" s="1"/>
  <c r="AS48" i="20" l="1"/>
  <c r="AS88" i="20"/>
  <c r="AS91" i="20"/>
  <c r="AY78" i="16"/>
  <c r="BB72" i="16"/>
  <c r="AN78" i="20"/>
  <c r="AZ21" i="20"/>
  <c r="BC74" i="16"/>
  <c r="BC66" i="16"/>
  <c r="AY76" i="16"/>
  <c r="AY69" i="16"/>
  <c r="AY59" i="16"/>
  <c r="BB77" i="16"/>
  <c r="AS80" i="16"/>
  <c r="BB75" i="16"/>
  <c r="BC71" i="16"/>
  <c r="AY58" i="16"/>
  <c r="BB46" i="16"/>
  <c r="AY75" i="16"/>
  <c r="AJ26" i="16"/>
  <c r="AY68" i="16"/>
  <c r="BC61" i="16"/>
  <c r="BB80" i="16"/>
  <c r="AY67" i="16"/>
  <c r="AY61" i="16"/>
  <c r="BC60" i="16"/>
  <c r="BC70" i="16"/>
  <c r="AX78" i="16"/>
  <c r="AX69" i="16"/>
  <c r="AY74" i="16"/>
  <c r="AY63" i="16"/>
  <c r="BC21" i="16"/>
  <c r="BC9" i="16" s="1"/>
  <c r="G17" i="2" s="1"/>
  <c r="C17" i="2" s="1"/>
  <c r="BC67" i="16"/>
  <c r="AS79" i="16"/>
  <c r="AO26" i="20"/>
  <c r="AO33" i="20"/>
  <c r="AS12" i="18"/>
  <c r="AI16" i="20"/>
  <c r="AH16" i="20"/>
  <c r="W97" i="20"/>
  <c r="V97" i="20"/>
  <c r="N97" i="20"/>
  <c r="M97" i="20"/>
  <c r="K97" i="20"/>
  <c r="J97" i="20"/>
  <c r="H97" i="20"/>
  <c r="AX97" i="20" s="1"/>
  <c r="G97" i="20"/>
  <c r="AI28" i="20"/>
  <c r="AN77" i="20" s="1"/>
  <c r="AH28" i="20"/>
  <c r="Z16" i="20"/>
  <c r="AN87" i="20" s="1"/>
  <c r="Y16" i="20"/>
  <c r="T23" i="20"/>
  <c r="S23" i="20"/>
  <c r="Q23" i="20"/>
  <c r="P23" i="20"/>
  <c r="AI46" i="20"/>
  <c r="AH46" i="20"/>
  <c r="Z71" i="20"/>
  <c r="AW76" i="20" s="1"/>
  <c r="Y71" i="20"/>
  <c r="AL71" i="20" s="1"/>
  <c r="W66" i="20"/>
  <c r="V66" i="20"/>
  <c r="T26" i="20"/>
  <c r="S26" i="20"/>
  <c r="Q26" i="20"/>
  <c r="P26" i="20"/>
  <c r="N66" i="20"/>
  <c r="M66" i="20"/>
  <c r="K66" i="20"/>
  <c r="J66" i="20"/>
  <c r="H66" i="20"/>
  <c r="AY70" i="20" s="1"/>
  <c r="G66" i="20"/>
  <c r="AI51" i="20"/>
  <c r="AS51" i="20" s="1"/>
  <c r="AH51" i="20"/>
  <c r="Z68" i="20"/>
  <c r="Y68" i="20"/>
  <c r="AL68" i="20" s="1"/>
  <c r="W96" i="20"/>
  <c r="V96" i="20"/>
  <c r="AY39" i="20"/>
  <c r="N96" i="20"/>
  <c r="M96" i="20"/>
  <c r="K96" i="20"/>
  <c r="J96" i="20"/>
  <c r="H96" i="20"/>
  <c r="G96" i="20"/>
  <c r="AI81" i="20"/>
  <c r="AH81" i="20"/>
  <c r="Z81" i="20"/>
  <c r="Y81" i="20"/>
  <c r="W20" i="20"/>
  <c r="V20" i="20"/>
  <c r="T97" i="20"/>
  <c r="S97" i="20"/>
  <c r="Q97" i="20"/>
  <c r="P97" i="20"/>
  <c r="AI23" i="20"/>
  <c r="AH23" i="20"/>
  <c r="Z28" i="20"/>
  <c r="Y28" i="20"/>
  <c r="AI26" i="20"/>
  <c r="AH26" i="20"/>
  <c r="Z46" i="20"/>
  <c r="Y46" i="20"/>
  <c r="T66" i="20"/>
  <c r="S66" i="20"/>
  <c r="Q66" i="20"/>
  <c r="P66" i="20"/>
  <c r="N30" i="20"/>
  <c r="M30" i="20"/>
  <c r="K30" i="20"/>
  <c r="J30" i="20"/>
  <c r="H30" i="20"/>
  <c r="G30" i="20"/>
  <c r="AI71" i="20"/>
  <c r="AH71" i="20"/>
  <c r="W30" i="20"/>
  <c r="V30" i="20"/>
  <c r="T96" i="20"/>
  <c r="S96" i="20"/>
  <c r="Q96" i="20"/>
  <c r="P96" i="20"/>
  <c r="N95" i="20"/>
  <c r="M95" i="20"/>
  <c r="K95" i="20"/>
  <c r="J95" i="20"/>
  <c r="H95" i="20"/>
  <c r="G95" i="20"/>
  <c r="AI57" i="20"/>
  <c r="AY52" i="20" s="1"/>
  <c r="AH57" i="20"/>
  <c r="Z23" i="20"/>
  <c r="Y23" i="20"/>
  <c r="W95" i="20"/>
  <c r="V95" i="20"/>
  <c r="T20" i="20"/>
  <c r="S20" i="20"/>
  <c r="Q20" i="20"/>
  <c r="P20" i="20"/>
  <c r="N94" i="20"/>
  <c r="M94" i="20"/>
  <c r="K94" i="20"/>
  <c r="J94" i="20"/>
  <c r="H94" i="20"/>
  <c r="G94" i="20"/>
  <c r="AI18" i="20"/>
  <c r="AH18" i="20"/>
  <c r="Z83" i="20"/>
  <c r="Y83" i="20"/>
  <c r="W25" i="20"/>
  <c r="V25" i="20"/>
  <c r="N70" i="20"/>
  <c r="M70" i="20"/>
  <c r="K70" i="20"/>
  <c r="J70" i="20"/>
  <c r="H70" i="20"/>
  <c r="G70" i="20"/>
  <c r="AI40" i="20"/>
  <c r="AH40" i="20"/>
  <c r="Z40" i="20"/>
  <c r="Y40" i="20"/>
  <c r="W15" i="20"/>
  <c r="V15" i="20"/>
  <c r="N22" i="20"/>
  <c r="M22" i="20"/>
  <c r="K22" i="20"/>
  <c r="J22" i="20"/>
  <c r="H22" i="20"/>
  <c r="G22" i="20"/>
  <c r="Z11" i="20"/>
  <c r="Y11" i="20"/>
  <c r="T30" i="20"/>
  <c r="S30" i="20"/>
  <c r="Q30" i="20"/>
  <c r="P30" i="20"/>
  <c r="N93" i="20"/>
  <c r="M93" i="20"/>
  <c r="K93" i="20"/>
  <c r="J93" i="20"/>
  <c r="H93" i="20"/>
  <c r="G93" i="20"/>
  <c r="AI97" i="20"/>
  <c r="AH97" i="20"/>
  <c r="Z26" i="20"/>
  <c r="Y26" i="20"/>
  <c r="W53" i="20"/>
  <c r="V53" i="20"/>
  <c r="T95" i="20"/>
  <c r="S95" i="20"/>
  <c r="Q95" i="20"/>
  <c r="P95" i="20"/>
  <c r="N21" i="20"/>
  <c r="M21" i="20"/>
  <c r="K21" i="20"/>
  <c r="J21" i="20"/>
  <c r="H21" i="20"/>
  <c r="G21" i="20"/>
  <c r="AI77" i="20"/>
  <c r="AH77" i="20"/>
  <c r="Z77" i="20"/>
  <c r="Y77" i="20"/>
  <c r="W10" i="20"/>
  <c r="V10" i="20"/>
  <c r="T25" i="20"/>
  <c r="S25" i="20"/>
  <c r="Q25" i="20"/>
  <c r="P25" i="20"/>
  <c r="N92" i="20"/>
  <c r="M92" i="20"/>
  <c r="K92" i="20"/>
  <c r="J92" i="20"/>
  <c r="H92" i="20"/>
  <c r="G92" i="20"/>
  <c r="AI44" i="20"/>
  <c r="AZ44" i="20" s="1"/>
  <c r="AH44" i="20"/>
  <c r="W94" i="20"/>
  <c r="V94" i="20"/>
  <c r="T15" i="20"/>
  <c r="S15" i="20"/>
  <c r="Q15" i="20"/>
  <c r="P15" i="20"/>
  <c r="N91" i="20"/>
  <c r="M91" i="20"/>
  <c r="K91" i="20"/>
  <c r="J91" i="20"/>
  <c r="H91" i="20"/>
  <c r="G91" i="20"/>
  <c r="AI96" i="20"/>
  <c r="AH96" i="20"/>
  <c r="Z97" i="20"/>
  <c r="Y97" i="20"/>
  <c r="W70" i="20"/>
  <c r="V70" i="20"/>
  <c r="T53" i="20"/>
  <c r="S53" i="20"/>
  <c r="Q53" i="20"/>
  <c r="P53" i="20"/>
  <c r="N35" i="20"/>
  <c r="M35" i="20"/>
  <c r="K35" i="20"/>
  <c r="J35" i="20"/>
  <c r="H35" i="20"/>
  <c r="G35" i="20"/>
  <c r="AI82" i="20"/>
  <c r="AH82" i="20"/>
  <c r="Z50" i="20"/>
  <c r="AZ46" i="20" s="1"/>
  <c r="Y50" i="20"/>
  <c r="W22" i="20"/>
  <c r="V22" i="20"/>
  <c r="T10" i="20"/>
  <c r="S10" i="20"/>
  <c r="Q10" i="20"/>
  <c r="P10" i="20"/>
  <c r="N34" i="20"/>
  <c r="M34" i="20"/>
  <c r="K34" i="20"/>
  <c r="J34" i="20"/>
  <c r="H34" i="20"/>
  <c r="G34" i="20"/>
  <c r="AI50" i="20"/>
  <c r="AH50" i="20"/>
  <c r="W31" i="20"/>
  <c r="V31" i="20"/>
  <c r="T94" i="20"/>
  <c r="S94" i="20"/>
  <c r="Q94" i="20"/>
  <c r="P94" i="20"/>
  <c r="N90" i="20"/>
  <c r="M90" i="20"/>
  <c r="K90" i="20"/>
  <c r="J90" i="20"/>
  <c r="H90" i="20"/>
  <c r="G90" i="20"/>
  <c r="AI20" i="20"/>
  <c r="AH20" i="20"/>
  <c r="W93" i="20"/>
  <c r="V93" i="20"/>
  <c r="T70" i="20"/>
  <c r="S70" i="20"/>
  <c r="Q70" i="20"/>
  <c r="P70" i="20"/>
  <c r="N89" i="20"/>
  <c r="M89" i="20"/>
  <c r="K89" i="20"/>
  <c r="J89" i="20"/>
  <c r="H89" i="20"/>
  <c r="G89" i="20"/>
  <c r="AL89" i="20" s="1"/>
  <c r="AI12" i="20"/>
  <c r="AH12" i="20"/>
  <c r="W42" i="20"/>
  <c r="V42" i="20"/>
  <c r="T22" i="20"/>
  <c r="S22" i="20"/>
  <c r="Q22" i="20"/>
  <c r="P22" i="20"/>
  <c r="N88" i="20"/>
  <c r="M88" i="20"/>
  <c r="K88" i="20"/>
  <c r="J88" i="20"/>
  <c r="H88" i="20"/>
  <c r="G88" i="20"/>
  <c r="AL88" i="20" s="1"/>
  <c r="AI24" i="20"/>
  <c r="AH24" i="20"/>
  <c r="Z84" i="20"/>
  <c r="Y84" i="20"/>
  <c r="W21" i="20"/>
  <c r="V21" i="20"/>
  <c r="T31" i="20"/>
  <c r="S31" i="20"/>
  <c r="Q31" i="20"/>
  <c r="P31" i="20"/>
  <c r="N87" i="20"/>
  <c r="M87" i="20"/>
  <c r="K87" i="20"/>
  <c r="J87" i="20"/>
  <c r="H87" i="20"/>
  <c r="G87" i="20"/>
  <c r="AL87" i="20" s="1"/>
  <c r="AI66" i="20"/>
  <c r="AH66" i="20"/>
  <c r="Z66" i="20"/>
  <c r="Y66" i="20"/>
  <c r="W92" i="20"/>
  <c r="V92" i="20"/>
  <c r="T93" i="20"/>
  <c r="S93" i="20"/>
  <c r="Q93" i="20"/>
  <c r="P93" i="20"/>
  <c r="N86" i="20"/>
  <c r="M86" i="20"/>
  <c r="K86" i="20"/>
  <c r="J86" i="20"/>
  <c r="H86" i="20"/>
  <c r="G86" i="20"/>
  <c r="AL86" i="20" s="1"/>
  <c r="AI30" i="20"/>
  <c r="AH30" i="20"/>
  <c r="Z96" i="20"/>
  <c r="Y96" i="20"/>
  <c r="W91" i="20"/>
  <c r="V91" i="20"/>
  <c r="T42" i="20"/>
  <c r="S42" i="20"/>
  <c r="Q42" i="20"/>
  <c r="P42" i="20"/>
  <c r="AI32" i="20"/>
  <c r="AW32" i="20" s="1"/>
  <c r="AH32" i="20"/>
  <c r="Z13" i="20"/>
  <c r="Y13" i="20"/>
  <c r="W35" i="20"/>
  <c r="V35" i="20"/>
  <c r="T21" i="20"/>
  <c r="S21" i="20"/>
  <c r="Q21" i="20"/>
  <c r="P21" i="20"/>
  <c r="N14" i="20"/>
  <c r="M14" i="20"/>
  <c r="K14" i="20"/>
  <c r="J14" i="20"/>
  <c r="H14" i="20"/>
  <c r="G14" i="20"/>
  <c r="AL14" i="20" s="1"/>
  <c r="AI95" i="20"/>
  <c r="AH95" i="20"/>
  <c r="Z20" i="20"/>
  <c r="Y20" i="20"/>
  <c r="W34" i="20"/>
  <c r="V34" i="20"/>
  <c r="T92" i="20"/>
  <c r="S92" i="20"/>
  <c r="Q92" i="20"/>
  <c r="P92" i="20"/>
  <c r="N85" i="20"/>
  <c r="M85" i="20"/>
  <c r="K85" i="20"/>
  <c r="J85" i="20"/>
  <c r="H85" i="20"/>
  <c r="G85" i="20"/>
  <c r="AL85" i="20" s="1"/>
  <c r="W40" i="17"/>
  <c r="V40" i="17"/>
  <c r="T40" i="17"/>
  <c r="S40" i="17"/>
  <c r="Q40" i="17"/>
  <c r="P40" i="17"/>
  <c r="W14" i="17"/>
  <c r="V14" i="17"/>
  <c r="W37" i="17"/>
  <c r="V37" i="17"/>
  <c r="N37" i="17"/>
  <c r="M37" i="17"/>
  <c r="K37" i="17"/>
  <c r="J37" i="17"/>
  <c r="H37" i="17"/>
  <c r="G37" i="17"/>
  <c r="W55" i="17"/>
  <c r="V55" i="17"/>
  <c r="T14" i="17"/>
  <c r="S14" i="17"/>
  <c r="Q14" i="17"/>
  <c r="P14" i="17"/>
  <c r="N43" i="17"/>
  <c r="M43" i="17"/>
  <c r="K43" i="17"/>
  <c r="J43" i="17"/>
  <c r="H43" i="17"/>
  <c r="G43" i="17"/>
  <c r="W43" i="17"/>
  <c r="V43" i="17"/>
  <c r="T37" i="17"/>
  <c r="S37" i="17"/>
  <c r="Q37" i="17"/>
  <c r="P37" i="17"/>
  <c r="T43" i="17"/>
  <c r="S43" i="17"/>
  <c r="Q43" i="17"/>
  <c r="P43" i="17"/>
  <c r="N55" i="17"/>
  <c r="M55" i="17"/>
  <c r="K55" i="17"/>
  <c r="J55" i="17"/>
  <c r="H55" i="17"/>
  <c r="G55" i="17"/>
  <c r="W27" i="17"/>
  <c r="V27" i="17"/>
  <c r="T27" i="17"/>
  <c r="S27" i="17"/>
  <c r="Q27" i="17"/>
  <c r="P27" i="17"/>
  <c r="W16" i="17"/>
  <c r="V16" i="17"/>
  <c r="T55" i="17"/>
  <c r="S55" i="17"/>
  <c r="Q55" i="17"/>
  <c r="P55" i="17"/>
  <c r="N35" i="17"/>
  <c r="M35" i="17"/>
  <c r="K35" i="17"/>
  <c r="J35" i="17"/>
  <c r="H35" i="17"/>
  <c r="G35" i="17"/>
  <c r="W34" i="17"/>
  <c r="V34" i="17"/>
  <c r="T16" i="17"/>
  <c r="S16" i="17"/>
  <c r="Q16" i="17"/>
  <c r="P16" i="17"/>
  <c r="N15" i="17"/>
  <c r="M15" i="17"/>
  <c r="K15" i="17"/>
  <c r="J15" i="17"/>
  <c r="H15" i="17"/>
  <c r="G15" i="17"/>
  <c r="W35" i="17"/>
  <c r="V35" i="17"/>
  <c r="T34" i="17"/>
  <c r="S34" i="17"/>
  <c r="Q34" i="17"/>
  <c r="P34" i="17"/>
  <c r="N22" i="17"/>
  <c r="M22" i="17"/>
  <c r="K22" i="17"/>
  <c r="J22" i="17"/>
  <c r="H22" i="17"/>
  <c r="G22" i="17"/>
  <c r="W15" i="17"/>
  <c r="V15" i="17"/>
  <c r="T35" i="17"/>
  <c r="S35" i="17"/>
  <c r="Q35" i="17"/>
  <c r="P35" i="17"/>
  <c r="N17" i="17"/>
  <c r="M17" i="17"/>
  <c r="K17" i="17"/>
  <c r="J17" i="17"/>
  <c r="H17" i="17"/>
  <c r="G17" i="17"/>
  <c r="Z40" i="17"/>
  <c r="Y40" i="17"/>
  <c r="T15" i="17"/>
  <c r="S15" i="17"/>
  <c r="Q15" i="17"/>
  <c r="P15" i="17"/>
  <c r="W22" i="17"/>
  <c r="V22" i="17"/>
  <c r="Z14" i="17"/>
  <c r="Y14" i="17"/>
  <c r="W17" i="17"/>
  <c r="V17" i="17"/>
  <c r="Z37" i="17"/>
  <c r="Y37" i="17"/>
  <c r="T22" i="17"/>
  <c r="S22" i="17"/>
  <c r="Q22" i="17"/>
  <c r="P22" i="17"/>
  <c r="N39" i="17"/>
  <c r="M39" i="17"/>
  <c r="K39" i="17"/>
  <c r="J39" i="17"/>
  <c r="H39" i="17"/>
  <c r="G39" i="17"/>
  <c r="Z43" i="17"/>
  <c r="Y43" i="17"/>
  <c r="T17" i="17"/>
  <c r="S17" i="17"/>
  <c r="Q17" i="17"/>
  <c r="P17" i="17"/>
  <c r="N19" i="17"/>
  <c r="M19" i="17"/>
  <c r="K19" i="17"/>
  <c r="J19" i="17"/>
  <c r="H19" i="17"/>
  <c r="G19" i="17"/>
  <c r="Z27" i="17"/>
  <c r="Y27" i="17"/>
  <c r="W24" i="17"/>
  <c r="V24" i="17"/>
  <c r="N10" i="17"/>
  <c r="M10" i="17"/>
  <c r="K10" i="17"/>
  <c r="J10" i="17"/>
  <c r="H10" i="17"/>
  <c r="AN29" i="17" s="1"/>
  <c r="G10" i="17"/>
  <c r="Z16" i="17"/>
  <c r="Y16" i="17"/>
  <c r="N29" i="17"/>
  <c r="M29" i="17"/>
  <c r="K29" i="17"/>
  <c r="J29" i="17"/>
  <c r="H29" i="17"/>
  <c r="G29" i="17"/>
  <c r="K13" i="16"/>
  <c r="J13" i="16"/>
  <c r="H13" i="16"/>
  <c r="G13" i="16"/>
  <c r="AL13" i="16" s="1"/>
  <c r="K42" i="16"/>
  <c r="J42" i="16"/>
  <c r="H42" i="16"/>
  <c r="AV42" i="16" s="1"/>
  <c r="G42" i="16"/>
  <c r="AL42" i="16" s="1"/>
  <c r="K40" i="16"/>
  <c r="J40" i="16"/>
  <c r="H40" i="16"/>
  <c r="AS41" i="16" s="1"/>
  <c r="G40" i="16"/>
  <c r="AL40" i="16" s="1"/>
  <c r="K79" i="16"/>
  <c r="J79" i="16"/>
  <c r="H79" i="16"/>
  <c r="G79" i="16"/>
  <c r="AL79" i="16" s="1"/>
  <c r="K56" i="16"/>
  <c r="J56" i="16"/>
  <c r="H56" i="16"/>
  <c r="AY73" i="16" s="1"/>
  <c r="G56" i="16"/>
  <c r="AL56" i="16" s="1"/>
  <c r="K37" i="16"/>
  <c r="J37" i="16"/>
  <c r="H37" i="16"/>
  <c r="AO72" i="16" s="1"/>
  <c r="G37" i="16"/>
  <c r="AL37" i="16" s="1"/>
  <c r="K25" i="16"/>
  <c r="J25" i="16"/>
  <c r="H25" i="16"/>
  <c r="G25" i="16"/>
  <c r="AL25" i="16" s="1"/>
  <c r="K10" i="16"/>
  <c r="J10" i="16"/>
  <c r="H10" i="16"/>
  <c r="G10" i="16"/>
  <c r="AL10" i="16" s="1"/>
  <c r="K30" i="16"/>
  <c r="J30" i="16"/>
  <c r="H30" i="16"/>
  <c r="AR69" i="16" s="1"/>
  <c r="G30" i="16"/>
  <c r="AL30" i="16" s="1"/>
  <c r="K53" i="16"/>
  <c r="J53" i="16"/>
  <c r="H53" i="16"/>
  <c r="AS53" i="16" s="1"/>
  <c r="G53" i="16"/>
  <c r="AL53" i="16" s="1"/>
  <c r="K20" i="16"/>
  <c r="J20" i="16"/>
  <c r="H20" i="16"/>
  <c r="G20" i="16"/>
  <c r="AL20" i="16" s="1"/>
  <c r="K49" i="16"/>
  <c r="J49" i="16"/>
  <c r="H49" i="16"/>
  <c r="G49" i="16"/>
  <c r="K33" i="16"/>
  <c r="J33" i="16"/>
  <c r="H33" i="16"/>
  <c r="G33" i="16"/>
  <c r="AL33" i="16" s="1"/>
  <c r="K18" i="16"/>
  <c r="J18" i="16"/>
  <c r="H18" i="16"/>
  <c r="AX62" i="16" s="1"/>
  <c r="G18" i="16"/>
  <c r="AL18" i="16" s="1"/>
  <c r="K44" i="16"/>
  <c r="J44" i="16"/>
  <c r="H44" i="16"/>
  <c r="AS61" i="16" s="1"/>
  <c r="G44" i="16"/>
  <c r="AL44" i="16" s="1"/>
  <c r="K77" i="16"/>
  <c r="J77" i="16"/>
  <c r="H77" i="16"/>
  <c r="G77" i="16"/>
  <c r="AL77" i="16" s="1"/>
  <c r="K38" i="16"/>
  <c r="J38" i="16"/>
  <c r="H38" i="16"/>
  <c r="G38" i="16"/>
  <c r="AL38" i="16" s="1"/>
  <c r="K50" i="16"/>
  <c r="J50" i="16"/>
  <c r="H50" i="16"/>
  <c r="AN50" i="16" s="1"/>
  <c r="G50" i="16"/>
  <c r="AL50" i="16" s="1"/>
  <c r="K76" i="16"/>
  <c r="J76" i="16"/>
  <c r="H76" i="16"/>
  <c r="AQ55" i="16" s="1"/>
  <c r="G76" i="16"/>
  <c r="AL76" i="16" s="1"/>
  <c r="K65" i="16"/>
  <c r="J65" i="16"/>
  <c r="H65" i="16"/>
  <c r="G65" i="16"/>
  <c r="AL65" i="16" s="1"/>
  <c r="K45" i="16"/>
  <c r="AU45" i="16" s="1"/>
  <c r="J45" i="16"/>
  <c r="G45" i="16"/>
  <c r="AL45" i="16" s="1"/>
  <c r="K12" i="16"/>
  <c r="J12" i="16"/>
  <c r="H12" i="16"/>
  <c r="G12" i="16"/>
  <c r="AL12" i="16" s="1"/>
  <c r="K21" i="16"/>
  <c r="J21" i="16"/>
  <c r="H21" i="16"/>
  <c r="G21" i="16"/>
  <c r="AL21" i="16" s="1"/>
  <c r="K73" i="16"/>
  <c r="J73" i="16"/>
  <c r="H73" i="16"/>
  <c r="G73" i="16"/>
  <c r="AL73" i="16" s="1"/>
  <c r="K63" i="16"/>
  <c r="J63" i="16"/>
  <c r="H63" i="16"/>
  <c r="G63" i="16"/>
  <c r="AL63" i="16" s="1"/>
  <c r="K52" i="16"/>
  <c r="J52" i="16"/>
  <c r="H52" i="16"/>
  <c r="G52" i="16"/>
  <c r="AL52" i="16" s="1"/>
  <c r="K14" i="16"/>
  <c r="J14" i="16"/>
  <c r="H14" i="16"/>
  <c r="G14" i="16"/>
  <c r="AL14" i="16" s="1"/>
  <c r="K19" i="16"/>
  <c r="J19" i="16"/>
  <c r="H19" i="16"/>
  <c r="G19" i="16"/>
  <c r="AL19" i="16" s="1"/>
  <c r="AX36" i="16"/>
  <c r="W52" i="6"/>
  <c r="V52" i="6"/>
  <c r="T52" i="6"/>
  <c r="S52" i="6"/>
  <c r="Q52" i="6"/>
  <c r="P52" i="6"/>
  <c r="N52" i="6"/>
  <c r="M52" i="6"/>
  <c r="K52" i="6"/>
  <c r="J52" i="6"/>
  <c r="H52" i="6"/>
  <c r="G52" i="6"/>
  <c r="W48" i="6"/>
  <c r="V48" i="6"/>
  <c r="T48" i="6"/>
  <c r="S48" i="6"/>
  <c r="Q48" i="6"/>
  <c r="P48" i="6"/>
  <c r="N48" i="6"/>
  <c r="M48" i="6"/>
  <c r="K48" i="6"/>
  <c r="J48" i="6"/>
  <c r="H48" i="6"/>
  <c r="G48" i="6"/>
  <c r="AI51" i="6"/>
  <c r="AH51" i="6"/>
  <c r="Z21" i="6"/>
  <c r="Y21" i="6"/>
  <c r="AI47" i="6"/>
  <c r="AH47" i="6"/>
  <c r="Z33" i="6"/>
  <c r="Y33" i="6"/>
  <c r="AI41" i="6"/>
  <c r="AH41" i="6"/>
  <c r="Z23" i="6"/>
  <c r="Y23" i="6"/>
  <c r="W19" i="6"/>
  <c r="V19" i="6"/>
  <c r="T41" i="6"/>
  <c r="S41" i="6"/>
  <c r="Q41" i="6"/>
  <c r="P41" i="6"/>
  <c r="N41" i="6"/>
  <c r="M41" i="6"/>
  <c r="K41" i="6"/>
  <c r="J41" i="6"/>
  <c r="H41" i="6"/>
  <c r="G41" i="6"/>
  <c r="AI49" i="6"/>
  <c r="BB22" i="6" s="1"/>
  <c r="AH49" i="6"/>
  <c r="Z35" i="6"/>
  <c r="Y35" i="6"/>
  <c r="W33" i="6"/>
  <c r="V33" i="6"/>
  <c r="T45" i="6"/>
  <c r="S45" i="6"/>
  <c r="Q45" i="6"/>
  <c r="P45" i="6"/>
  <c r="N45" i="6"/>
  <c r="M45" i="6"/>
  <c r="K42" i="6"/>
  <c r="J42" i="6"/>
  <c r="H42" i="6"/>
  <c r="G42" i="6"/>
  <c r="AI50" i="6"/>
  <c r="AH50" i="6"/>
  <c r="Z26" i="6"/>
  <c r="Y26" i="6"/>
  <c r="W21" i="6"/>
  <c r="V21" i="6"/>
  <c r="T53" i="6"/>
  <c r="S53" i="6"/>
  <c r="Q53" i="6"/>
  <c r="P53" i="6"/>
  <c r="N53" i="6"/>
  <c r="M53" i="6"/>
  <c r="K40" i="6"/>
  <c r="J40" i="6"/>
  <c r="H40" i="6"/>
  <c r="G40" i="6"/>
  <c r="AI48" i="6"/>
  <c r="AH48" i="6"/>
  <c r="Z31" i="6"/>
  <c r="Y31" i="6"/>
  <c r="W26" i="6"/>
  <c r="V26" i="6"/>
  <c r="T44" i="6"/>
  <c r="S44" i="6"/>
  <c r="Q44" i="6"/>
  <c r="P44" i="6"/>
  <c r="N44" i="6"/>
  <c r="M44" i="6"/>
  <c r="K24" i="6"/>
  <c r="J24" i="6"/>
  <c r="H24" i="6"/>
  <c r="G24" i="6"/>
  <c r="AI43" i="6"/>
  <c r="AH43" i="6"/>
  <c r="Z10" i="6"/>
  <c r="Y10" i="6"/>
  <c r="W31" i="6"/>
  <c r="V31" i="6"/>
  <c r="T47" i="6"/>
  <c r="S47" i="6"/>
  <c r="Q47" i="6"/>
  <c r="P47" i="6"/>
  <c r="N47" i="6"/>
  <c r="M47" i="6"/>
  <c r="K45" i="6"/>
  <c r="J45" i="6"/>
  <c r="H45" i="6"/>
  <c r="G45" i="6"/>
  <c r="AI26" i="21"/>
  <c r="AH26" i="21"/>
  <c r="Z26" i="21"/>
  <c r="Y26" i="21"/>
  <c r="W26" i="21"/>
  <c r="V26" i="21"/>
  <c r="T26" i="21"/>
  <c r="S26" i="21"/>
  <c r="Q26" i="21"/>
  <c r="P26" i="21"/>
  <c r="N26" i="21"/>
  <c r="M26" i="21"/>
  <c r="K26" i="21"/>
  <c r="J26" i="21"/>
  <c r="H26" i="21"/>
  <c r="G26" i="21"/>
  <c r="AL26" i="21" s="1"/>
  <c r="AI25" i="21"/>
  <c r="AH25" i="21"/>
  <c r="Z25" i="21"/>
  <c r="Y25" i="21"/>
  <c r="W25" i="21"/>
  <c r="V25" i="21"/>
  <c r="T25" i="21"/>
  <c r="S25" i="21"/>
  <c r="Q25" i="21"/>
  <c r="P25" i="21"/>
  <c r="N25" i="21"/>
  <c r="M25" i="21"/>
  <c r="K25" i="21"/>
  <c r="J25" i="21"/>
  <c r="H25" i="21"/>
  <c r="G25" i="21"/>
  <c r="AL25" i="21" s="1"/>
  <c r="AI24" i="21"/>
  <c r="AH24" i="21"/>
  <c r="Z24" i="21"/>
  <c r="Y24" i="21"/>
  <c r="W24" i="21"/>
  <c r="V24" i="21"/>
  <c r="T24" i="21"/>
  <c r="S24" i="21"/>
  <c r="Q24" i="21"/>
  <c r="P24" i="21"/>
  <c r="N24" i="21"/>
  <c r="M24" i="21"/>
  <c r="K24" i="21"/>
  <c r="J24" i="21"/>
  <c r="H24" i="21"/>
  <c r="G24" i="21"/>
  <c r="AL24" i="21" s="1"/>
  <c r="AI23" i="21"/>
  <c r="AH23" i="21"/>
  <c r="Z23" i="21"/>
  <c r="Y23" i="21"/>
  <c r="W23" i="21"/>
  <c r="V23" i="21"/>
  <c r="T23" i="21"/>
  <c r="S23" i="21"/>
  <c r="Q23" i="21"/>
  <c r="P23" i="21"/>
  <c r="N23" i="21"/>
  <c r="M23" i="21"/>
  <c r="K23" i="21"/>
  <c r="J23" i="21"/>
  <c r="H23" i="21"/>
  <c r="G23" i="21"/>
  <c r="AL23" i="21" s="1"/>
  <c r="AI22" i="21"/>
  <c r="AH22" i="21"/>
  <c r="Z22" i="21"/>
  <c r="Y22" i="21"/>
  <c r="W22" i="21"/>
  <c r="V22" i="21"/>
  <c r="T22" i="21"/>
  <c r="S22" i="21"/>
  <c r="Q22" i="21"/>
  <c r="P22" i="21"/>
  <c r="N22" i="21"/>
  <c r="M22" i="21"/>
  <c r="K22" i="21"/>
  <c r="J22" i="21"/>
  <c r="H22" i="21"/>
  <c r="G22" i="21"/>
  <c r="AL22" i="21" s="1"/>
  <c r="AI21" i="21"/>
  <c r="AH21" i="21"/>
  <c r="Z21" i="21"/>
  <c r="Y21" i="21"/>
  <c r="W21" i="21"/>
  <c r="V21" i="21"/>
  <c r="T21" i="21"/>
  <c r="S21" i="21"/>
  <c r="Q21" i="21"/>
  <c r="P21" i="21"/>
  <c r="N21" i="21"/>
  <c r="M21" i="21"/>
  <c r="K21" i="21"/>
  <c r="J21" i="21"/>
  <c r="H21" i="21"/>
  <c r="G21" i="21"/>
  <c r="AL21" i="21" s="1"/>
  <c r="AI20" i="21"/>
  <c r="AH20" i="21"/>
  <c r="Z19" i="21"/>
  <c r="AY20" i="21" s="1"/>
  <c r="Y19" i="21"/>
  <c r="W19" i="21"/>
  <c r="V19" i="21"/>
  <c r="T19" i="21"/>
  <c r="S19" i="21"/>
  <c r="Q19" i="21"/>
  <c r="P19" i="21"/>
  <c r="N19" i="21"/>
  <c r="M19" i="21"/>
  <c r="K19" i="21"/>
  <c r="J19" i="21"/>
  <c r="H19" i="21"/>
  <c r="G19" i="21"/>
  <c r="AL19" i="21" s="1"/>
  <c r="AI19" i="21"/>
  <c r="AH19" i="21"/>
  <c r="Z20" i="21"/>
  <c r="Y20" i="21"/>
  <c r="W15" i="21"/>
  <c r="AS19" i="21" s="1"/>
  <c r="V15" i="21"/>
  <c r="T15" i="21"/>
  <c r="S15" i="21"/>
  <c r="Q15" i="21"/>
  <c r="P15" i="21"/>
  <c r="N15" i="21"/>
  <c r="M15" i="21"/>
  <c r="K15" i="21"/>
  <c r="J15" i="21"/>
  <c r="H15" i="21"/>
  <c r="G15" i="21"/>
  <c r="AI18" i="21"/>
  <c r="AH18" i="21"/>
  <c r="Z18" i="21"/>
  <c r="Y18" i="21"/>
  <c r="W14" i="21"/>
  <c r="V14" i="21"/>
  <c r="T14" i="21"/>
  <c r="AY18" i="21" s="1"/>
  <c r="S14" i="21"/>
  <c r="Q14" i="21"/>
  <c r="P14" i="21"/>
  <c r="N14" i="21"/>
  <c r="M14" i="21"/>
  <c r="K14" i="21"/>
  <c r="J14" i="21"/>
  <c r="H14" i="21"/>
  <c r="G14" i="21"/>
  <c r="AI16" i="21"/>
  <c r="AH16" i="21"/>
  <c r="Z13" i="21"/>
  <c r="Y13" i="21"/>
  <c r="W10" i="21"/>
  <c r="V10" i="21"/>
  <c r="T10" i="21"/>
  <c r="S10" i="21"/>
  <c r="Q10" i="21"/>
  <c r="P10" i="21"/>
  <c r="N10" i="21"/>
  <c r="M10" i="21"/>
  <c r="K10" i="21"/>
  <c r="J10" i="21"/>
  <c r="H10" i="21"/>
  <c r="G10" i="21"/>
  <c r="AI15" i="21"/>
  <c r="AH15" i="21"/>
  <c r="Z15" i="21"/>
  <c r="Y15" i="21"/>
  <c r="W18" i="21"/>
  <c r="V18" i="21"/>
  <c r="T18" i="21"/>
  <c r="AU16" i="21" s="1"/>
  <c r="S18" i="21"/>
  <c r="Q18" i="21"/>
  <c r="P18" i="21"/>
  <c r="N18" i="21"/>
  <c r="M18" i="21"/>
  <c r="K18" i="21"/>
  <c r="J18" i="21"/>
  <c r="H18" i="21"/>
  <c r="G18" i="21"/>
  <c r="AL18" i="21" s="1"/>
  <c r="AI17" i="21"/>
  <c r="AH17" i="21"/>
  <c r="Z17" i="21"/>
  <c r="Y17" i="21"/>
  <c r="W13" i="21"/>
  <c r="V13" i="21"/>
  <c r="T13" i="21"/>
  <c r="S13" i="21"/>
  <c r="Q13" i="21"/>
  <c r="P13" i="21"/>
  <c r="N13" i="21"/>
  <c r="M13" i="21"/>
  <c r="K13" i="21"/>
  <c r="J13" i="21"/>
  <c r="H13" i="21"/>
  <c r="G13" i="21"/>
  <c r="AI13" i="21"/>
  <c r="AH13" i="21"/>
  <c r="Z14" i="21"/>
  <c r="Y14" i="21"/>
  <c r="W16" i="21"/>
  <c r="V16" i="21"/>
  <c r="T16" i="21"/>
  <c r="S16" i="21"/>
  <c r="Q16" i="21"/>
  <c r="P16" i="21"/>
  <c r="N16" i="21"/>
  <c r="M16" i="21"/>
  <c r="K16" i="21"/>
  <c r="J16" i="21"/>
  <c r="H16" i="21"/>
  <c r="G16" i="21"/>
  <c r="AI14" i="21"/>
  <c r="AH14" i="21"/>
  <c r="Z10" i="21"/>
  <c r="Y10" i="21"/>
  <c r="W17" i="21"/>
  <c r="V17" i="21"/>
  <c r="T17" i="21"/>
  <c r="AZ13" i="21" s="1"/>
  <c r="S17" i="21"/>
  <c r="Q17" i="21"/>
  <c r="P17" i="21"/>
  <c r="N17" i="21"/>
  <c r="M17" i="21"/>
  <c r="K17" i="21"/>
  <c r="J17" i="21"/>
  <c r="H17" i="21"/>
  <c r="G17" i="21"/>
  <c r="AL17" i="21" s="1"/>
  <c r="AI10" i="21"/>
  <c r="AH10" i="21"/>
  <c r="Z16" i="21"/>
  <c r="Y16" i="21"/>
  <c r="W20" i="21"/>
  <c r="V20" i="21"/>
  <c r="T20" i="21"/>
  <c r="S20" i="21"/>
  <c r="Q20" i="21"/>
  <c r="P20" i="21"/>
  <c r="N20" i="21"/>
  <c r="M20" i="21"/>
  <c r="K12" i="21"/>
  <c r="J12" i="21"/>
  <c r="H12" i="21"/>
  <c r="G12" i="21"/>
  <c r="AI12" i="21"/>
  <c r="AH12" i="21"/>
  <c r="Z12" i="21"/>
  <c r="Y12" i="21"/>
  <c r="W12" i="21"/>
  <c r="V12" i="21"/>
  <c r="T12" i="21"/>
  <c r="S12" i="21"/>
  <c r="Q12" i="21"/>
  <c r="P12" i="21"/>
  <c r="N12" i="21"/>
  <c r="M12" i="21"/>
  <c r="K11" i="21"/>
  <c r="J11" i="21"/>
  <c r="H11" i="21"/>
  <c r="G11" i="21"/>
  <c r="BE10" i="21"/>
  <c r="AI11" i="21"/>
  <c r="AH11" i="21"/>
  <c r="Z11" i="21"/>
  <c r="Y11" i="21"/>
  <c r="W11" i="21"/>
  <c r="V11" i="21"/>
  <c r="T11" i="21"/>
  <c r="S11" i="21"/>
  <c r="Q11" i="21"/>
  <c r="P11" i="21"/>
  <c r="N11" i="21"/>
  <c r="M11" i="21"/>
  <c r="K20" i="21"/>
  <c r="J20" i="21"/>
  <c r="H20" i="21"/>
  <c r="G20" i="21"/>
  <c r="AL20" i="21" s="1"/>
  <c r="AI25" i="20"/>
  <c r="AH25" i="20"/>
  <c r="AW63" i="20"/>
  <c r="W90" i="20"/>
  <c r="V90" i="20"/>
  <c r="T91" i="20"/>
  <c r="S91" i="20"/>
  <c r="Q91" i="20"/>
  <c r="P91" i="20"/>
  <c r="N84" i="20"/>
  <c r="M84" i="20"/>
  <c r="K84" i="20"/>
  <c r="J84" i="20"/>
  <c r="H84" i="20"/>
  <c r="G84" i="20"/>
  <c r="AL84" i="20" s="1"/>
  <c r="AI15" i="20"/>
  <c r="AH15" i="20"/>
  <c r="AY62" i="20"/>
  <c r="W89" i="20"/>
  <c r="V89" i="20"/>
  <c r="T35" i="20"/>
  <c r="S35" i="20"/>
  <c r="Q35" i="20"/>
  <c r="P35" i="20"/>
  <c r="N83" i="20"/>
  <c r="M83" i="20"/>
  <c r="K83" i="20"/>
  <c r="J83" i="20"/>
  <c r="H83" i="20"/>
  <c r="G83" i="20"/>
  <c r="AI37" i="20"/>
  <c r="AH37" i="20"/>
  <c r="AL37" i="20" s="1"/>
  <c r="W11" i="20"/>
  <c r="V11" i="20"/>
  <c r="T34" i="20"/>
  <c r="S34" i="20"/>
  <c r="Q34" i="20"/>
  <c r="P34" i="20"/>
  <c r="N24" i="20"/>
  <c r="M24" i="20"/>
  <c r="K24" i="20"/>
  <c r="J24" i="20"/>
  <c r="H24" i="20"/>
  <c r="G24" i="20"/>
  <c r="AI48" i="20"/>
  <c r="AO48" i="20" s="1"/>
  <c r="AH48" i="20"/>
  <c r="AL48" i="20" s="1"/>
  <c r="Z30" i="20"/>
  <c r="Y30" i="20"/>
  <c r="W88" i="20"/>
  <c r="V88" i="20"/>
  <c r="T90" i="20"/>
  <c r="S90" i="20"/>
  <c r="Q90" i="20"/>
  <c r="P90" i="20"/>
  <c r="N41" i="20"/>
  <c r="M41" i="20"/>
  <c r="K41" i="20"/>
  <c r="J41" i="20"/>
  <c r="H41" i="20"/>
  <c r="G41" i="20"/>
  <c r="AI53" i="20"/>
  <c r="AH53" i="20"/>
  <c r="Z95" i="20"/>
  <c r="Y95" i="20"/>
  <c r="W87" i="20"/>
  <c r="V87" i="20"/>
  <c r="T89" i="20"/>
  <c r="S89" i="20"/>
  <c r="Q89" i="20"/>
  <c r="P89" i="20"/>
  <c r="AI10" i="20"/>
  <c r="AH10" i="20"/>
  <c r="Z25" i="20"/>
  <c r="Y25" i="20"/>
  <c r="W86" i="20"/>
  <c r="V86" i="20"/>
  <c r="T11" i="20"/>
  <c r="S11" i="20"/>
  <c r="Q11" i="20"/>
  <c r="P11" i="20"/>
  <c r="N82" i="20"/>
  <c r="M82" i="20"/>
  <c r="K82" i="20"/>
  <c r="J82" i="20"/>
  <c r="H82" i="20"/>
  <c r="G82" i="20"/>
  <c r="AI94" i="20"/>
  <c r="AH94" i="20"/>
  <c r="Z15" i="20"/>
  <c r="Y15" i="20"/>
  <c r="T88" i="20"/>
  <c r="S88" i="20"/>
  <c r="Q88" i="20"/>
  <c r="P88" i="20"/>
  <c r="N64" i="20"/>
  <c r="M64" i="20"/>
  <c r="K64" i="20"/>
  <c r="J64" i="20"/>
  <c r="H64" i="20"/>
  <c r="G64" i="20"/>
  <c r="AI78" i="20"/>
  <c r="AH78" i="20"/>
  <c r="Z78" i="20"/>
  <c r="Y78" i="20"/>
  <c r="W14" i="20"/>
  <c r="V14" i="20"/>
  <c r="T87" i="20"/>
  <c r="S87" i="20"/>
  <c r="Q87" i="20"/>
  <c r="P87" i="20"/>
  <c r="N81" i="20"/>
  <c r="M81" i="20"/>
  <c r="K81" i="20"/>
  <c r="J81" i="20"/>
  <c r="H81" i="20"/>
  <c r="G81" i="20"/>
  <c r="AI70" i="20"/>
  <c r="AH70" i="20"/>
  <c r="W85" i="20"/>
  <c r="V85" i="20"/>
  <c r="T86" i="20"/>
  <c r="S86" i="20"/>
  <c r="Q86" i="20"/>
  <c r="P86" i="20"/>
  <c r="N40" i="20"/>
  <c r="M40" i="20"/>
  <c r="K40" i="20"/>
  <c r="J40" i="20"/>
  <c r="H40" i="20"/>
  <c r="G40" i="20"/>
  <c r="Z91" i="20"/>
  <c r="Y91" i="20"/>
  <c r="W65" i="20"/>
  <c r="V65" i="20"/>
  <c r="AL65" i="20" s="1"/>
  <c r="N80" i="20"/>
  <c r="M80" i="20"/>
  <c r="K80" i="20"/>
  <c r="J80" i="20"/>
  <c r="H80" i="20"/>
  <c r="G80" i="20"/>
  <c r="AI58" i="20"/>
  <c r="AS58" i="20" s="1"/>
  <c r="AH58" i="20"/>
  <c r="Z17" i="20"/>
  <c r="Y17" i="20"/>
  <c r="W19" i="20"/>
  <c r="V19" i="20"/>
  <c r="T14" i="20"/>
  <c r="S14" i="20"/>
  <c r="Q14" i="20"/>
  <c r="P14" i="20"/>
  <c r="N79" i="20"/>
  <c r="M79" i="20"/>
  <c r="K79" i="20"/>
  <c r="J79" i="20"/>
  <c r="H79" i="20"/>
  <c r="G79" i="20"/>
  <c r="AI22" i="20"/>
  <c r="AH22" i="20"/>
  <c r="Z53" i="20"/>
  <c r="Y53" i="20"/>
  <c r="W84" i="20"/>
  <c r="V84" i="20"/>
  <c r="T85" i="20"/>
  <c r="S85" i="20"/>
  <c r="Q85" i="20"/>
  <c r="P85" i="20"/>
  <c r="N78" i="20"/>
  <c r="M78" i="20"/>
  <c r="K78" i="20"/>
  <c r="J78" i="20"/>
  <c r="H78" i="20"/>
  <c r="G78" i="20"/>
  <c r="AI64" i="20"/>
  <c r="AH64" i="20"/>
  <c r="Z64" i="20"/>
  <c r="Y64" i="20"/>
  <c r="W29" i="20"/>
  <c r="V29" i="20"/>
  <c r="T19" i="20"/>
  <c r="S19" i="20"/>
  <c r="Q19" i="20"/>
  <c r="P19" i="20"/>
  <c r="N77" i="20"/>
  <c r="M77" i="20"/>
  <c r="K77" i="20"/>
  <c r="J77" i="20"/>
  <c r="H77" i="20"/>
  <c r="AQ77" i="20" s="1"/>
  <c r="G77" i="20"/>
  <c r="AI65" i="20"/>
  <c r="AH65" i="20"/>
  <c r="Z86" i="20"/>
  <c r="Y86" i="20"/>
  <c r="W38" i="20"/>
  <c r="V38" i="20"/>
  <c r="T84" i="20"/>
  <c r="S84" i="20"/>
  <c r="Q84" i="20"/>
  <c r="P84" i="20"/>
  <c r="AI31" i="20"/>
  <c r="AH31" i="20"/>
  <c r="Z10" i="20"/>
  <c r="Y10" i="20"/>
  <c r="W83" i="20"/>
  <c r="V83" i="20"/>
  <c r="T29" i="20"/>
  <c r="S29" i="20"/>
  <c r="Q29" i="20"/>
  <c r="P29" i="20"/>
  <c r="N53" i="20"/>
  <c r="M53" i="20"/>
  <c r="K53" i="20"/>
  <c r="J53" i="20"/>
  <c r="H53" i="20"/>
  <c r="G53" i="20"/>
  <c r="AI61" i="20"/>
  <c r="AY57" i="20" s="1"/>
  <c r="AH61" i="20"/>
  <c r="Z41" i="20"/>
  <c r="Y41" i="20"/>
  <c r="W24" i="20"/>
  <c r="V24" i="20"/>
  <c r="T38" i="20"/>
  <c r="S38" i="20"/>
  <c r="Q38" i="20"/>
  <c r="P38" i="20"/>
  <c r="N31" i="20"/>
  <c r="M31" i="20"/>
  <c r="K31" i="20"/>
  <c r="J31" i="20"/>
  <c r="H31" i="20"/>
  <c r="G31" i="20"/>
  <c r="Z90" i="20"/>
  <c r="Y90" i="20"/>
  <c r="T83" i="20"/>
  <c r="S83" i="20"/>
  <c r="Q83" i="20"/>
  <c r="P83" i="20"/>
  <c r="AI17" i="20"/>
  <c r="AH17" i="20"/>
  <c r="Z18" i="20"/>
  <c r="Y18" i="20"/>
  <c r="W41" i="20"/>
  <c r="V41" i="20"/>
  <c r="T24" i="20"/>
  <c r="S24" i="20"/>
  <c r="Q24" i="20"/>
  <c r="P24" i="20"/>
  <c r="N26" i="20"/>
  <c r="M26" i="20"/>
  <c r="K26" i="20"/>
  <c r="J26" i="20"/>
  <c r="H26" i="20"/>
  <c r="G26" i="20"/>
  <c r="AI33" i="20"/>
  <c r="AH33" i="20"/>
  <c r="Z33" i="20"/>
  <c r="Y33" i="20"/>
  <c r="W18" i="20"/>
  <c r="V18" i="20"/>
  <c r="N38" i="20"/>
  <c r="M38" i="20"/>
  <c r="K38" i="20"/>
  <c r="J38" i="20"/>
  <c r="H38" i="20"/>
  <c r="AN36" i="20" s="1"/>
  <c r="G38" i="20"/>
  <c r="AI27" i="20"/>
  <c r="AH27" i="20"/>
  <c r="Z82" i="20"/>
  <c r="Y82" i="20"/>
  <c r="W12" i="20"/>
  <c r="V12" i="20"/>
  <c r="T41" i="20"/>
  <c r="S41" i="20"/>
  <c r="Q41" i="20"/>
  <c r="P41" i="20"/>
  <c r="N43" i="20"/>
  <c r="M43" i="20"/>
  <c r="K43" i="20"/>
  <c r="J43" i="20"/>
  <c r="H43" i="20"/>
  <c r="G43" i="20"/>
  <c r="AL43" i="20" s="1"/>
  <c r="AI79" i="20"/>
  <c r="AH79" i="20"/>
  <c r="Z79" i="20"/>
  <c r="Y79" i="20"/>
  <c r="W17" i="20"/>
  <c r="V17" i="20"/>
  <c r="T18" i="20"/>
  <c r="S18" i="20"/>
  <c r="Q18" i="20"/>
  <c r="P18" i="20"/>
  <c r="N17" i="20"/>
  <c r="M17" i="20"/>
  <c r="K17" i="20"/>
  <c r="J17" i="20"/>
  <c r="H17" i="20"/>
  <c r="G17" i="20"/>
  <c r="T12" i="20"/>
  <c r="S12" i="20"/>
  <c r="Q12" i="20"/>
  <c r="P12" i="20"/>
  <c r="N20" i="20"/>
  <c r="M20" i="20"/>
  <c r="K20" i="20"/>
  <c r="J20" i="20"/>
  <c r="H20" i="20"/>
  <c r="G20" i="20"/>
  <c r="AI80" i="20"/>
  <c r="AH80" i="20"/>
  <c r="Z80" i="20"/>
  <c r="Y80" i="20"/>
  <c r="W13" i="20"/>
  <c r="V13" i="20"/>
  <c r="T17" i="20"/>
  <c r="S17" i="20"/>
  <c r="Q17" i="20"/>
  <c r="P17" i="20"/>
  <c r="AI29" i="20"/>
  <c r="AH29" i="20"/>
  <c r="Z85" i="20"/>
  <c r="Y85" i="20"/>
  <c r="W50" i="20"/>
  <c r="AZ35" i="20" s="1"/>
  <c r="V50" i="20"/>
  <c r="N28" i="20"/>
  <c r="M28" i="20"/>
  <c r="K28" i="20"/>
  <c r="J28" i="20"/>
  <c r="H28" i="20"/>
  <c r="AY84" i="20" s="1"/>
  <c r="G28" i="20"/>
  <c r="AI93" i="20"/>
  <c r="AH93" i="20"/>
  <c r="Z94" i="20"/>
  <c r="Y94" i="20"/>
  <c r="W82" i="20"/>
  <c r="V82" i="20"/>
  <c r="T13" i="20"/>
  <c r="S13" i="20"/>
  <c r="Q13" i="20"/>
  <c r="P13" i="20"/>
  <c r="N12" i="20"/>
  <c r="M12" i="20"/>
  <c r="K12" i="20"/>
  <c r="J12" i="20"/>
  <c r="H12" i="20"/>
  <c r="G12" i="20"/>
  <c r="Z35" i="20"/>
  <c r="Y35" i="20"/>
  <c r="W64" i="20"/>
  <c r="V64" i="20"/>
  <c r="T82" i="20"/>
  <c r="S82" i="20"/>
  <c r="Q82" i="20"/>
  <c r="P82" i="20"/>
  <c r="N18" i="20"/>
  <c r="M18" i="20"/>
  <c r="K18" i="20"/>
  <c r="J18" i="20"/>
  <c r="H18" i="20"/>
  <c r="G18" i="20"/>
  <c r="AI42" i="20"/>
  <c r="AH42" i="20"/>
  <c r="Z70" i="20"/>
  <c r="Y70" i="20"/>
  <c r="W81" i="20"/>
  <c r="V81" i="20"/>
  <c r="T64" i="20"/>
  <c r="S64" i="20"/>
  <c r="Q64" i="20"/>
  <c r="P64" i="20"/>
  <c r="N19" i="20"/>
  <c r="M19" i="20"/>
  <c r="K19" i="20"/>
  <c r="J19" i="20"/>
  <c r="H19" i="20"/>
  <c r="G19" i="20"/>
  <c r="AI21" i="20"/>
  <c r="AH21" i="20"/>
  <c r="Z22" i="20"/>
  <c r="Y22" i="20"/>
  <c r="W40" i="20"/>
  <c r="V40" i="20"/>
  <c r="T81" i="20"/>
  <c r="S81" i="20"/>
  <c r="Q81" i="20"/>
  <c r="P81" i="20"/>
  <c r="N15" i="20"/>
  <c r="M15" i="20"/>
  <c r="K15" i="20"/>
  <c r="J15" i="20"/>
  <c r="H15" i="20"/>
  <c r="G15" i="20"/>
  <c r="Z31" i="20"/>
  <c r="Y31" i="20"/>
  <c r="W80" i="20"/>
  <c r="V80" i="20"/>
  <c r="T40" i="20"/>
  <c r="S40" i="20"/>
  <c r="Q40" i="20"/>
  <c r="P40" i="20"/>
  <c r="N29" i="20"/>
  <c r="M29" i="20"/>
  <c r="K29" i="20"/>
  <c r="J29" i="20"/>
  <c r="H29" i="20"/>
  <c r="G29" i="20"/>
  <c r="AI45" i="20"/>
  <c r="AS43" i="20" s="1"/>
  <c r="AH45" i="20"/>
  <c r="Z29" i="20"/>
  <c r="Y29" i="20"/>
  <c r="W33" i="20"/>
  <c r="V33" i="20"/>
  <c r="AL33" i="20" s="1"/>
  <c r="T80" i="20"/>
  <c r="S80" i="20"/>
  <c r="Q80" i="20"/>
  <c r="P80" i="20"/>
  <c r="N13" i="20"/>
  <c r="M13" i="20"/>
  <c r="K13" i="20"/>
  <c r="J13" i="20"/>
  <c r="H13" i="20"/>
  <c r="G13" i="20"/>
  <c r="AI19" i="20"/>
  <c r="AH19" i="20"/>
  <c r="AO37" i="20"/>
  <c r="N46" i="20"/>
  <c r="M46" i="20"/>
  <c r="K46" i="20"/>
  <c r="J46" i="20"/>
  <c r="H46" i="20"/>
  <c r="G46" i="20"/>
  <c r="AL46" i="20" s="1"/>
  <c r="Z93" i="20"/>
  <c r="Y93" i="20"/>
  <c r="W79" i="20"/>
  <c r="V79" i="20"/>
  <c r="T79" i="20"/>
  <c r="S79" i="20"/>
  <c r="Q79" i="20"/>
  <c r="P79" i="20"/>
  <c r="N25" i="20"/>
  <c r="M25" i="20"/>
  <c r="K25" i="20"/>
  <c r="J25" i="20"/>
  <c r="H25" i="20"/>
  <c r="G25" i="20"/>
  <c r="AL25" i="20" s="1"/>
  <c r="Z42" i="20"/>
  <c r="Y42" i="20"/>
  <c r="W78" i="20"/>
  <c r="V78" i="20"/>
  <c r="T78" i="20"/>
  <c r="S78" i="20"/>
  <c r="Q78" i="20"/>
  <c r="P78" i="20"/>
  <c r="N42" i="20"/>
  <c r="M42" i="20"/>
  <c r="K42" i="20"/>
  <c r="J42" i="20"/>
  <c r="H42" i="20"/>
  <c r="G42" i="20"/>
  <c r="AL42" i="20" s="1"/>
  <c r="Z21" i="20"/>
  <c r="Y21" i="20"/>
  <c r="W77" i="20"/>
  <c r="V77" i="20"/>
  <c r="T77" i="20"/>
  <c r="S77" i="20"/>
  <c r="Q77" i="20"/>
  <c r="P77" i="20"/>
  <c r="N11" i="20"/>
  <c r="M11" i="20"/>
  <c r="K11" i="20"/>
  <c r="J11" i="20"/>
  <c r="H11" i="20"/>
  <c r="G11" i="20"/>
  <c r="AL11" i="20" s="1"/>
  <c r="N10" i="20"/>
  <c r="M10" i="20"/>
  <c r="K10" i="20"/>
  <c r="J10" i="20"/>
  <c r="H10" i="20"/>
  <c r="G10" i="20"/>
  <c r="AL10" i="20" s="1"/>
  <c r="AI34" i="19"/>
  <c r="AH34" i="19"/>
  <c r="Z34" i="19"/>
  <c r="Y34" i="19"/>
  <c r="W12" i="19"/>
  <c r="V12" i="19"/>
  <c r="T12" i="19"/>
  <c r="S12" i="19"/>
  <c r="Q12" i="19"/>
  <c r="P12" i="19"/>
  <c r="AP34" i="19"/>
  <c r="K25" i="19"/>
  <c r="J25" i="19"/>
  <c r="H25" i="19"/>
  <c r="G25" i="19"/>
  <c r="AI33" i="19"/>
  <c r="AH33" i="19"/>
  <c r="Z33" i="19"/>
  <c r="Y33" i="19"/>
  <c r="W26" i="19"/>
  <c r="V26" i="19"/>
  <c r="T26" i="19"/>
  <c r="S26" i="19"/>
  <c r="Q26" i="19"/>
  <c r="P26" i="19"/>
  <c r="K12" i="19"/>
  <c r="J12" i="19"/>
  <c r="H12" i="19"/>
  <c r="G12" i="19"/>
  <c r="AI32" i="19"/>
  <c r="AH32" i="19"/>
  <c r="Z32" i="19"/>
  <c r="Y32" i="19"/>
  <c r="W34" i="19"/>
  <c r="V34" i="19"/>
  <c r="T34" i="19"/>
  <c r="S34" i="19"/>
  <c r="Q34" i="19"/>
  <c r="P34" i="19"/>
  <c r="K26" i="19"/>
  <c r="J26" i="19"/>
  <c r="H34" i="19"/>
  <c r="G34" i="19"/>
  <c r="AI31" i="19"/>
  <c r="AH31" i="19"/>
  <c r="Z31" i="19"/>
  <c r="Y31" i="19"/>
  <c r="W33" i="19"/>
  <c r="V33" i="19"/>
  <c r="T33" i="19"/>
  <c r="S33" i="19"/>
  <c r="Q33" i="19"/>
  <c r="P33" i="19"/>
  <c r="K34" i="19"/>
  <c r="J34" i="19"/>
  <c r="H33" i="19"/>
  <c r="G33" i="19"/>
  <c r="AI30" i="19"/>
  <c r="AH30" i="19"/>
  <c r="Z17" i="19"/>
  <c r="Y17" i="19"/>
  <c r="W11" i="19"/>
  <c r="V11" i="19"/>
  <c r="T11" i="19"/>
  <c r="S11" i="19"/>
  <c r="Q11" i="19"/>
  <c r="P11" i="19"/>
  <c r="K33" i="19"/>
  <c r="J33" i="19"/>
  <c r="H15" i="19"/>
  <c r="G15" i="19"/>
  <c r="AI29" i="19"/>
  <c r="AH29" i="19"/>
  <c r="Z30" i="19"/>
  <c r="Y30" i="19"/>
  <c r="W15" i="19"/>
  <c r="V15" i="19"/>
  <c r="T15" i="19"/>
  <c r="S15" i="19"/>
  <c r="Q15" i="19"/>
  <c r="P15" i="19"/>
  <c r="K11" i="19"/>
  <c r="J11" i="19"/>
  <c r="H32" i="19"/>
  <c r="G32" i="19"/>
  <c r="AI28" i="19"/>
  <c r="AH28" i="19"/>
  <c r="Z29" i="19"/>
  <c r="Y29" i="19"/>
  <c r="W25" i="19"/>
  <c r="V25" i="19"/>
  <c r="T25" i="19"/>
  <c r="S25" i="19"/>
  <c r="Q25" i="19"/>
  <c r="P25" i="19"/>
  <c r="K15" i="19"/>
  <c r="J15" i="19"/>
  <c r="H18" i="19"/>
  <c r="G18" i="19"/>
  <c r="AI27" i="19"/>
  <c r="AH27" i="19"/>
  <c r="Z28" i="19"/>
  <c r="Y28" i="19"/>
  <c r="W32" i="19"/>
  <c r="V32" i="19"/>
  <c r="T32" i="19"/>
  <c r="S32" i="19"/>
  <c r="Q32" i="19"/>
  <c r="P32" i="19"/>
  <c r="K32" i="19"/>
  <c r="J32" i="19"/>
  <c r="H14" i="19"/>
  <c r="G14" i="19"/>
  <c r="AI26" i="19"/>
  <c r="AH26" i="19"/>
  <c r="Z27" i="19"/>
  <c r="Y27" i="19"/>
  <c r="W18" i="19"/>
  <c r="V18" i="19"/>
  <c r="T18" i="19"/>
  <c r="S18" i="19"/>
  <c r="Q18" i="19"/>
  <c r="P18" i="19"/>
  <c r="K18" i="19"/>
  <c r="J18" i="19"/>
  <c r="H31" i="19"/>
  <c r="BA31" i="19" s="1"/>
  <c r="G31" i="19"/>
  <c r="AI24" i="19"/>
  <c r="AH24" i="19"/>
  <c r="Z12" i="19"/>
  <c r="Y12" i="19"/>
  <c r="W14" i="19"/>
  <c r="V14" i="19"/>
  <c r="T14" i="19"/>
  <c r="S14" i="19"/>
  <c r="Q14" i="19"/>
  <c r="P14" i="19"/>
  <c r="K14" i="19"/>
  <c r="J14" i="19"/>
  <c r="H17" i="19"/>
  <c r="G17" i="19"/>
  <c r="AI17" i="19"/>
  <c r="AH17" i="19"/>
  <c r="Z26" i="19"/>
  <c r="Y26" i="19"/>
  <c r="W10" i="19"/>
  <c r="V10" i="19"/>
  <c r="T10" i="19"/>
  <c r="S10" i="19"/>
  <c r="Q10" i="19"/>
  <c r="P10" i="19"/>
  <c r="K24" i="19"/>
  <c r="J24" i="19"/>
  <c r="H30" i="19"/>
  <c r="G30" i="19"/>
  <c r="AI19" i="19"/>
  <c r="AH19" i="19"/>
  <c r="Z11" i="19"/>
  <c r="Y11" i="19"/>
  <c r="W24" i="19"/>
  <c r="V24" i="19"/>
  <c r="T24" i="19"/>
  <c r="S24" i="19"/>
  <c r="Q24" i="19"/>
  <c r="P24" i="19"/>
  <c r="K31" i="19"/>
  <c r="J31" i="19"/>
  <c r="H23" i="19"/>
  <c r="G23" i="19"/>
  <c r="AI18" i="19"/>
  <c r="AH18" i="19"/>
  <c r="Z15" i="19"/>
  <c r="Y15" i="19"/>
  <c r="W31" i="19"/>
  <c r="V31" i="19"/>
  <c r="T31" i="19"/>
  <c r="S31" i="19"/>
  <c r="Q31" i="19"/>
  <c r="P31" i="19"/>
  <c r="K16" i="19"/>
  <c r="J16" i="19"/>
  <c r="H29" i="19"/>
  <c r="G29" i="19"/>
  <c r="AI23" i="19"/>
  <c r="AH23" i="19"/>
  <c r="Z25" i="19"/>
  <c r="Y25" i="19"/>
  <c r="W16" i="19"/>
  <c r="V16" i="19"/>
  <c r="T16" i="19"/>
  <c r="S16" i="19"/>
  <c r="Q16" i="19"/>
  <c r="P16" i="19"/>
  <c r="K17" i="19"/>
  <c r="J17" i="19"/>
  <c r="H21" i="19"/>
  <c r="G21" i="19"/>
  <c r="AI22" i="19"/>
  <c r="AH22" i="19"/>
  <c r="Z18" i="19"/>
  <c r="Y18" i="19"/>
  <c r="W17" i="19"/>
  <c r="V17" i="19"/>
  <c r="T17" i="19"/>
  <c r="S17" i="19"/>
  <c r="Q17" i="19"/>
  <c r="P17" i="19"/>
  <c r="K30" i="19"/>
  <c r="J30" i="19"/>
  <c r="H28" i="19"/>
  <c r="G28" i="19"/>
  <c r="AI21" i="19"/>
  <c r="AH21" i="19"/>
  <c r="Z14" i="19"/>
  <c r="Y14" i="19"/>
  <c r="W30" i="19"/>
  <c r="V30" i="19"/>
  <c r="T30" i="19"/>
  <c r="S30" i="19"/>
  <c r="Q30" i="19"/>
  <c r="P30" i="19"/>
  <c r="K23" i="19"/>
  <c r="J23" i="19"/>
  <c r="H27" i="19"/>
  <c r="AS12" i="19" s="1"/>
  <c r="G27" i="19"/>
  <c r="AI25" i="19"/>
  <c r="AH25" i="19"/>
  <c r="Z10" i="19"/>
  <c r="Y10" i="19"/>
  <c r="W23" i="19"/>
  <c r="V23" i="19"/>
  <c r="T23" i="19"/>
  <c r="S23" i="19"/>
  <c r="Q23" i="19"/>
  <c r="P23" i="19"/>
  <c r="K20" i="19"/>
  <c r="J20" i="19"/>
  <c r="H22" i="19"/>
  <c r="G22" i="19"/>
  <c r="AI16" i="19"/>
  <c r="AH16" i="19"/>
  <c r="Z24" i="19"/>
  <c r="Y24" i="19"/>
  <c r="W20" i="19"/>
  <c r="V20" i="19"/>
  <c r="T20" i="19"/>
  <c r="S20" i="19"/>
  <c r="Q20" i="19"/>
  <c r="P20" i="19"/>
  <c r="K29" i="19"/>
  <c r="J29" i="19"/>
  <c r="H26" i="19"/>
  <c r="G26" i="19"/>
  <c r="AL26" i="19" s="1"/>
  <c r="AI20" i="19"/>
  <c r="AH20" i="19"/>
  <c r="Z16" i="19"/>
  <c r="Y16" i="19"/>
  <c r="W29" i="19"/>
  <c r="V29" i="19"/>
  <c r="T29" i="19"/>
  <c r="S29" i="19"/>
  <c r="Q29" i="19"/>
  <c r="P29" i="19"/>
  <c r="K21" i="19"/>
  <c r="J21" i="19"/>
  <c r="H20" i="19"/>
  <c r="AP14" i="19" s="1"/>
  <c r="G20" i="19"/>
  <c r="AI12" i="19"/>
  <c r="AH12" i="19"/>
  <c r="Z23" i="19"/>
  <c r="Y23" i="19"/>
  <c r="W21" i="19"/>
  <c r="V21" i="19"/>
  <c r="T21" i="19"/>
  <c r="S21" i="19"/>
  <c r="Q21" i="19"/>
  <c r="P21" i="19"/>
  <c r="K28" i="19"/>
  <c r="J28" i="19"/>
  <c r="H16" i="19"/>
  <c r="G16" i="19"/>
  <c r="AL16" i="19" s="1"/>
  <c r="AI15" i="19"/>
  <c r="AH15" i="19"/>
  <c r="Z20" i="19"/>
  <c r="Y20" i="19"/>
  <c r="W28" i="19"/>
  <c r="V28" i="19"/>
  <c r="T28" i="19"/>
  <c r="S28" i="19"/>
  <c r="Q28" i="19"/>
  <c r="P28" i="19"/>
  <c r="K13" i="19"/>
  <c r="J13" i="19"/>
  <c r="H19" i="19"/>
  <c r="G19" i="19"/>
  <c r="AI14" i="19"/>
  <c r="AH14" i="19"/>
  <c r="Z21" i="19"/>
  <c r="Y21" i="19"/>
  <c r="W13" i="19"/>
  <c r="V13" i="19"/>
  <c r="T13" i="19"/>
  <c r="S13" i="19"/>
  <c r="Q13" i="19"/>
  <c r="P13" i="19"/>
  <c r="K19" i="19"/>
  <c r="J19" i="19"/>
  <c r="H13" i="19"/>
  <c r="G13" i="19"/>
  <c r="AI13" i="19"/>
  <c r="AH13" i="19"/>
  <c r="Z13" i="19"/>
  <c r="Y13" i="19"/>
  <c r="W19" i="19"/>
  <c r="V19" i="19"/>
  <c r="T19" i="19"/>
  <c r="S19" i="19"/>
  <c r="Q19" i="19"/>
  <c r="P19" i="19"/>
  <c r="K27" i="19"/>
  <c r="J27" i="19"/>
  <c r="H24" i="19"/>
  <c r="G24" i="19"/>
  <c r="AI11" i="19"/>
  <c r="AH11" i="19"/>
  <c r="Z19" i="19"/>
  <c r="Y19" i="19"/>
  <c r="W27" i="19"/>
  <c r="V27" i="19"/>
  <c r="T27" i="19"/>
  <c r="S27" i="19"/>
  <c r="Q27" i="19"/>
  <c r="P27" i="19"/>
  <c r="K22" i="19"/>
  <c r="J22" i="19"/>
  <c r="H11" i="19"/>
  <c r="AQ30" i="19" s="1"/>
  <c r="G11" i="19"/>
  <c r="AL11" i="19" s="1"/>
  <c r="BE10" i="19"/>
  <c r="AI10" i="19"/>
  <c r="AH10" i="19"/>
  <c r="Z22" i="19"/>
  <c r="Y22" i="19"/>
  <c r="W22" i="19"/>
  <c r="V22" i="19"/>
  <c r="T22" i="19"/>
  <c r="S22" i="19"/>
  <c r="Q22" i="19"/>
  <c r="P22" i="19"/>
  <c r="K10" i="19"/>
  <c r="J10" i="19"/>
  <c r="H10" i="19"/>
  <c r="G10" i="19"/>
  <c r="W32" i="18"/>
  <c r="V32" i="18"/>
  <c r="T33" i="18"/>
  <c r="S33" i="18"/>
  <c r="Q33" i="18"/>
  <c r="P33" i="18"/>
  <c r="Z21" i="18"/>
  <c r="Y21" i="18"/>
  <c r="T13" i="18"/>
  <c r="S13" i="18"/>
  <c r="Q13" i="18"/>
  <c r="P13" i="18"/>
  <c r="W38" i="18"/>
  <c r="V38" i="18"/>
  <c r="T24" i="18"/>
  <c r="S24" i="18"/>
  <c r="Q24" i="18"/>
  <c r="P24" i="18"/>
  <c r="Z35" i="18"/>
  <c r="Y35" i="18"/>
  <c r="W27" i="18"/>
  <c r="V27" i="18"/>
  <c r="AI41" i="18"/>
  <c r="AH41" i="18"/>
  <c r="Z18" i="18"/>
  <c r="Y18" i="18"/>
  <c r="T21" i="18"/>
  <c r="S21" i="18"/>
  <c r="Q21" i="18"/>
  <c r="P21" i="18"/>
  <c r="N31" i="18"/>
  <c r="M31" i="18"/>
  <c r="K31" i="18"/>
  <c r="J31" i="18"/>
  <c r="H31" i="18"/>
  <c r="G31" i="18"/>
  <c r="AI40" i="18"/>
  <c r="AH40" i="18"/>
  <c r="AI39" i="18"/>
  <c r="AH39" i="18"/>
  <c r="Z12" i="18"/>
  <c r="Y12" i="18"/>
  <c r="T35" i="18"/>
  <c r="S35" i="18"/>
  <c r="Q35" i="18"/>
  <c r="P35" i="18"/>
  <c r="N15" i="18"/>
  <c r="M15" i="18"/>
  <c r="K15" i="18"/>
  <c r="J15" i="18"/>
  <c r="H15" i="18"/>
  <c r="G15" i="18"/>
  <c r="AI38" i="18"/>
  <c r="AH38" i="18"/>
  <c r="Z11" i="18"/>
  <c r="Y11" i="18"/>
  <c r="T18" i="18"/>
  <c r="S18" i="18"/>
  <c r="Q18" i="18"/>
  <c r="P18" i="18"/>
  <c r="N27" i="18"/>
  <c r="M27" i="18"/>
  <c r="K27" i="18"/>
  <c r="J27" i="18"/>
  <c r="H27" i="18"/>
  <c r="G27" i="18"/>
  <c r="AI37" i="18"/>
  <c r="AH37" i="18"/>
  <c r="N38" i="18"/>
  <c r="M38" i="18"/>
  <c r="K38" i="18"/>
  <c r="J38" i="18"/>
  <c r="H38" i="18"/>
  <c r="G38" i="18"/>
  <c r="AI36" i="18"/>
  <c r="AH36" i="18"/>
  <c r="W41" i="18"/>
  <c r="V41" i="18"/>
  <c r="T12" i="18"/>
  <c r="S12" i="18"/>
  <c r="Q12" i="18"/>
  <c r="P12" i="18"/>
  <c r="AI28" i="18"/>
  <c r="AH28" i="18"/>
  <c r="W40" i="18"/>
  <c r="V40" i="18"/>
  <c r="T11" i="18"/>
  <c r="S11" i="18"/>
  <c r="Q11" i="18"/>
  <c r="P11" i="18"/>
  <c r="N32" i="18"/>
  <c r="M32" i="18"/>
  <c r="K32" i="18"/>
  <c r="J32" i="18"/>
  <c r="H32" i="18"/>
  <c r="G32" i="18"/>
  <c r="AI35" i="18"/>
  <c r="AH35" i="18"/>
  <c r="Z28" i="18"/>
  <c r="Y28" i="18"/>
  <c r="W20" i="18"/>
  <c r="V20" i="18"/>
  <c r="N34" i="18"/>
  <c r="M34" i="18"/>
  <c r="K34" i="18"/>
  <c r="J34" i="18"/>
  <c r="H34" i="18"/>
  <c r="G34" i="18"/>
  <c r="AI34" i="18"/>
  <c r="AH34" i="18"/>
  <c r="Z37" i="18"/>
  <c r="Y37" i="18"/>
  <c r="W23" i="18"/>
  <c r="V23" i="18"/>
  <c r="N37" i="18"/>
  <c r="M37" i="18"/>
  <c r="K37" i="18"/>
  <c r="J37" i="18"/>
  <c r="H37" i="18"/>
  <c r="G37" i="18"/>
  <c r="AI33" i="18"/>
  <c r="AH33" i="18"/>
  <c r="Z39" i="18"/>
  <c r="Y39" i="18"/>
  <c r="W10" i="18"/>
  <c r="V10" i="18"/>
  <c r="N28" i="18"/>
  <c r="M28" i="18"/>
  <c r="K28" i="18"/>
  <c r="J28" i="18"/>
  <c r="H28" i="18"/>
  <c r="G28" i="18"/>
  <c r="AI32" i="18"/>
  <c r="AH32" i="18"/>
  <c r="Z34" i="18"/>
  <c r="Y34" i="18"/>
  <c r="W19" i="18"/>
  <c r="V19" i="18"/>
  <c r="T28" i="18"/>
  <c r="S28" i="18"/>
  <c r="Q28" i="18"/>
  <c r="P28" i="18"/>
  <c r="AI31" i="18"/>
  <c r="AH31" i="18"/>
  <c r="Z32" i="18"/>
  <c r="Y32" i="18"/>
  <c r="W33" i="18"/>
  <c r="V33" i="18"/>
  <c r="T37" i="18"/>
  <c r="S37" i="18"/>
  <c r="Q37" i="18"/>
  <c r="P37" i="18"/>
  <c r="AI30" i="18"/>
  <c r="AH30" i="18"/>
  <c r="W13" i="18"/>
  <c r="V13" i="18"/>
  <c r="T34" i="18"/>
  <c r="S34" i="18"/>
  <c r="Q34" i="18"/>
  <c r="P34" i="18"/>
  <c r="AI27" i="18"/>
  <c r="AH27" i="18"/>
  <c r="Z22" i="18"/>
  <c r="Y22" i="18"/>
  <c r="W24" i="18"/>
  <c r="V24" i="18"/>
  <c r="T32" i="18"/>
  <c r="S32" i="18"/>
  <c r="Q32" i="18"/>
  <c r="P32" i="18"/>
  <c r="N18" i="18"/>
  <c r="M18" i="18"/>
  <c r="K18" i="18"/>
  <c r="J18" i="18"/>
  <c r="H18" i="18"/>
  <c r="G18" i="18"/>
  <c r="AI20" i="18"/>
  <c r="AH20" i="18"/>
  <c r="Z38" i="18"/>
  <c r="Y38" i="18"/>
  <c r="W21" i="18"/>
  <c r="V21" i="18"/>
  <c r="N35" i="18"/>
  <c r="M35" i="18"/>
  <c r="K35" i="18"/>
  <c r="J35" i="18"/>
  <c r="H35" i="18"/>
  <c r="AX35" i="18" s="1"/>
  <c r="G35" i="18"/>
  <c r="AI23" i="18"/>
  <c r="AH23" i="18"/>
  <c r="Z30" i="18"/>
  <c r="Y30" i="18"/>
  <c r="W35" i="18"/>
  <c r="V35" i="18"/>
  <c r="T38" i="18"/>
  <c r="S38" i="18"/>
  <c r="Q38" i="18"/>
  <c r="P38" i="18"/>
  <c r="AI25" i="18"/>
  <c r="AH25" i="18"/>
  <c r="Z17" i="18"/>
  <c r="Y17" i="18"/>
  <c r="W18" i="18"/>
  <c r="V18" i="18"/>
  <c r="T30" i="18"/>
  <c r="S30" i="18"/>
  <c r="Q30" i="18"/>
  <c r="P30" i="18"/>
  <c r="N21" i="18"/>
  <c r="M21" i="18"/>
  <c r="K21" i="18"/>
  <c r="J21" i="18"/>
  <c r="H21" i="18"/>
  <c r="G21" i="18"/>
  <c r="AI17" i="18"/>
  <c r="AH17" i="18"/>
  <c r="Z27" i="18"/>
  <c r="Y27" i="18"/>
  <c r="W12" i="18"/>
  <c r="V12" i="18"/>
  <c r="T17" i="18"/>
  <c r="S17" i="18"/>
  <c r="Q17" i="18"/>
  <c r="P17" i="18"/>
  <c r="AI21" i="18"/>
  <c r="AH21" i="18"/>
  <c r="Z15" i="18"/>
  <c r="Y15" i="18"/>
  <c r="W11" i="18"/>
  <c r="V11" i="18"/>
  <c r="T27" i="18"/>
  <c r="S27" i="18"/>
  <c r="Q27" i="18"/>
  <c r="P27" i="18"/>
  <c r="N24" i="18"/>
  <c r="M24" i="18"/>
  <c r="K24" i="18"/>
  <c r="J24" i="18"/>
  <c r="H24" i="18"/>
  <c r="G24" i="18"/>
  <c r="AI22" i="18"/>
  <c r="AH22" i="18"/>
  <c r="W28" i="18"/>
  <c r="V28" i="18"/>
  <c r="T15" i="18"/>
  <c r="S15" i="18"/>
  <c r="Q15" i="18"/>
  <c r="P15" i="18"/>
  <c r="N33" i="18"/>
  <c r="M33" i="18"/>
  <c r="K33" i="18"/>
  <c r="J33" i="18"/>
  <c r="H33" i="18"/>
  <c r="AU46" i="18" s="1"/>
  <c r="G33" i="18"/>
  <c r="AL33" i="18" s="1"/>
  <c r="AI19" i="18"/>
  <c r="AH19" i="18"/>
  <c r="Z31" i="18"/>
  <c r="Y31" i="18"/>
  <c r="W37" i="18"/>
  <c r="V37" i="18"/>
  <c r="N19" i="18"/>
  <c r="M19" i="18"/>
  <c r="K19" i="18"/>
  <c r="J19" i="18"/>
  <c r="H19" i="18"/>
  <c r="G19" i="18"/>
  <c r="AL19" i="18" s="1"/>
  <c r="AI18" i="18"/>
  <c r="AH18" i="18"/>
  <c r="W39" i="18"/>
  <c r="V39" i="18"/>
  <c r="AL39" i="18" s="1"/>
  <c r="T31" i="18"/>
  <c r="S31" i="18"/>
  <c r="Q31" i="18"/>
  <c r="P31" i="18"/>
  <c r="K10" i="18"/>
  <c r="J10" i="18"/>
  <c r="H10" i="18"/>
  <c r="G10" i="18"/>
  <c r="AL10" i="18" s="1"/>
  <c r="AI16" i="18"/>
  <c r="AH16" i="18"/>
  <c r="Z26" i="18"/>
  <c r="Y26" i="18"/>
  <c r="W22" i="18"/>
  <c r="V22" i="18"/>
  <c r="N36" i="18"/>
  <c r="M36" i="18"/>
  <c r="K30" i="18"/>
  <c r="J30" i="18"/>
  <c r="H30" i="18"/>
  <c r="G30" i="18"/>
  <c r="AI26" i="18"/>
  <c r="AH26" i="18"/>
  <c r="W30" i="18"/>
  <c r="V30" i="18"/>
  <c r="T26" i="18"/>
  <c r="S26" i="18"/>
  <c r="Q26" i="18"/>
  <c r="P26" i="18"/>
  <c r="N30" i="18"/>
  <c r="M30" i="18"/>
  <c r="AI13" i="18"/>
  <c r="AH13" i="18"/>
  <c r="Z16" i="18"/>
  <c r="Y16" i="18"/>
  <c r="W17" i="18"/>
  <c r="V17" i="18"/>
  <c r="N17" i="18"/>
  <c r="M17" i="18"/>
  <c r="K12" i="18"/>
  <c r="J12" i="18"/>
  <c r="H12" i="18"/>
  <c r="G12" i="18"/>
  <c r="AI15" i="18"/>
  <c r="AH15" i="18"/>
  <c r="Z14" i="18"/>
  <c r="Y14" i="18"/>
  <c r="W15" i="18"/>
  <c r="V15" i="18"/>
  <c r="T14" i="18"/>
  <c r="S14" i="18"/>
  <c r="Q14" i="18"/>
  <c r="P14" i="18"/>
  <c r="N13" i="18"/>
  <c r="M13" i="18"/>
  <c r="K14" i="18"/>
  <c r="J14" i="18"/>
  <c r="H14" i="18"/>
  <c r="AQ14" i="18" s="1"/>
  <c r="G14" i="18"/>
  <c r="AI24" i="18"/>
  <c r="AH24" i="18"/>
  <c r="W31" i="18"/>
  <c r="V31" i="18"/>
  <c r="N12" i="18"/>
  <c r="M12" i="18"/>
  <c r="K13" i="18"/>
  <c r="J13" i="18"/>
  <c r="H13" i="18"/>
  <c r="AN45" i="18" s="1"/>
  <c r="G13" i="18"/>
  <c r="AL13" i="18" s="1"/>
  <c r="AI14" i="18"/>
  <c r="AH14" i="18"/>
  <c r="W26" i="18"/>
  <c r="V26" i="18"/>
  <c r="N10" i="18"/>
  <c r="M10" i="18"/>
  <c r="K26" i="18"/>
  <c r="J26" i="18"/>
  <c r="H26" i="18"/>
  <c r="G26" i="18"/>
  <c r="AI12" i="18"/>
  <c r="AH12" i="18"/>
  <c r="Z25" i="18"/>
  <c r="Y25" i="18"/>
  <c r="W16" i="18"/>
  <c r="V16" i="18"/>
  <c r="AL16" i="18" s="1"/>
  <c r="T25" i="18"/>
  <c r="S25" i="18"/>
  <c r="Q25" i="18"/>
  <c r="AY28" i="18" s="1"/>
  <c r="P25" i="18"/>
  <c r="N11" i="18"/>
  <c r="M11" i="18"/>
  <c r="K11" i="18"/>
  <c r="J11" i="18"/>
  <c r="H11" i="18"/>
  <c r="G11" i="18"/>
  <c r="AI11" i="18"/>
  <c r="AH11" i="18"/>
  <c r="Z41" i="18"/>
  <c r="Y41" i="18"/>
  <c r="W14" i="18"/>
  <c r="V14" i="18"/>
  <c r="T41" i="18"/>
  <c r="AY31" i="18" s="1"/>
  <c r="S41" i="18"/>
  <c r="Q41" i="18"/>
  <c r="AY11" i="18" s="1"/>
  <c r="P41" i="18"/>
  <c r="AL41" i="18" s="1"/>
  <c r="N26" i="18"/>
  <c r="M26" i="18"/>
  <c r="K36" i="18"/>
  <c r="J36" i="18"/>
  <c r="H36" i="18"/>
  <c r="G36" i="18"/>
  <c r="BE10" i="18"/>
  <c r="AI10" i="18"/>
  <c r="AH10" i="18"/>
  <c r="Z40" i="18"/>
  <c r="Y40" i="18"/>
  <c r="W25" i="18"/>
  <c r="V25" i="18"/>
  <c r="T40" i="18"/>
  <c r="S40" i="18"/>
  <c r="Q40" i="18"/>
  <c r="AV30" i="18" s="1"/>
  <c r="P40" i="18"/>
  <c r="N14" i="18"/>
  <c r="M14" i="18"/>
  <c r="K17" i="18"/>
  <c r="J17" i="18"/>
  <c r="H17" i="18"/>
  <c r="G17" i="18"/>
  <c r="Z34" i="17"/>
  <c r="Y34" i="17"/>
  <c r="Z35" i="17"/>
  <c r="Y35" i="17"/>
  <c r="W12" i="17"/>
  <c r="V12" i="17"/>
  <c r="T12" i="17"/>
  <c r="S12" i="17"/>
  <c r="Q12" i="17"/>
  <c r="P12" i="17"/>
  <c r="AI44" i="17"/>
  <c r="AH44" i="17"/>
  <c r="AL44" i="17" s="1"/>
  <c r="Z15" i="17"/>
  <c r="Y15" i="17"/>
  <c r="W30" i="17"/>
  <c r="V30" i="17"/>
  <c r="T30" i="17"/>
  <c r="S30" i="17"/>
  <c r="Q30" i="17"/>
  <c r="P30" i="17"/>
  <c r="AI22" i="17"/>
  <c r="AH22" i="17"/>
  <c r="Z22" i="17"/>
  <c r="Y22" i="17"/>
  <c r="W39" i="17"/>
  <c r="V39" i="17"/>
  <c r="T39" i="17"/>
  <c r="S39" i="17"/>
  <c r="Q39" i="17"/>
  <c r="P39" i="17"/>
  <c r="AI17" i="17"/>
  <c r="AH17" i="17"/>
  <c r="Z17" i="17"/>
  <c r="Y17" i="17"/>
  <c r="W19" i="17"/>
  <c r="V19" i="17"/>
  <c r="T19" i="17"/>
  <c r="S19" i="17"/>
  <c r="Q19" i="17"/>
  <c r="P19" i="17"/>
  <c r="AI24" i="17"/>
  <c r="AH24" i="17"/>
  <c r="Z24" i="17"/>
  <c r="Y24" i="17"/>
  <c r="W42" i="17"/>
  <c r="V42" i="17"/>
  <c r="T42" i="17"/>
  <c r="S42" i="17"/>
  <c r="Q42" i="17"/>
  <c r="P42" i="17"/>
  <c r="AI25" i="17"/>
  <c r="AH25" i="17"/>
  <c r="AL25" i="17" s="1"/>
  <c r="W33" i="17"/>
  <c r="V33" i="17"/>
  <c r="T33" i="17"/>
  <c r="S33" i="17"/>
  <c r="Q33" i="17"/>
  <c r="P33" i="17"/>
  <c r="AI12" i="17"/>
  <c r="AH12" i="17"/>
  <c r="Z12" i="17"/>
  <c r="Y12" i="17"/>
  <c r="W10" i="17"/>
  <c r="V10" i="17"/>
  <c r="T10" i="17"/>
  <c r="S10" i="17"/>
  <c r="Q10" i="17"/>
  <c r="P10" i="17"/>
  <c r="AI50" i="17"/>
  <c r="AY52" i="17" s="1"/>
  <c r="AH50" i="17"/>
  <c r="W28" i="17"/>
  <c r="V28" i="17"/>
  <c r="T28" i="17"/>
  <c r="S28" i="17"/>
  <c r="Q28" i="17"/>
  <c r="P28" i="17"/>
  <c r="AI30" i="17"/>
  <c r="AH30" i="17"/>
  <c r="Z30" i="17"/>
  <c r="Y30" i="17"/>
  <c r="W29" i="17"/>
  <c r="V29" i="17"/>
  <c r="T29" i="17"/>
  <c r="S29" i="17"/>
  <c r="Q29" i="17"/>
  <c r="P29" i="17"/>
  <c r="N31" i="17"/>
  <c r="M31" i="17"/>
  <c r="K31" i="17"/>
  <c r="J31" i="17"/>
  <c r="H31" i="17"/>
  <c r="G31" i="17"/>
  <c r="AI39" i="17"/>
  <c r="AH39" i="17"/>
  <c r="Z39" i="17"/>
  <c r="Y39" i="17"/>
  <c r="N32" i="17"/>
  <c r="M32" i="17"/>
  <c r="K32" i="17"/>
  <c r="J32" i="17"/>
  <c r="H32" i="17"/>
  <c r="G32" i="17"/>
  <c r="AI19" i="17"/>
  <c r="AH19" i="17"/>
  <c r="Z19" i="17"/>
  <c r="Y19" i="17"/>
  <c r="W11" i="17"/>
  <c r="V11" i="17"/>
  <c r="T11" i="17"/>
  <c r="S11" i="17"/>
  <c r="Q11" i="17"/>
  <c r="P11" i="17"/>
  <c r="AI42" i="17"/>
  <c r="AH42" i="17"/>
  <c r="Z42" i="17"/>
  <c r="Y42" i="17"/>
  <c r="AI33" i="17"/>
  <c r="AH33" i="17"/>
  <c r="Z33" i="17"/>
  <c r="Y33" i="17"/>
  <c r="N18" i="17"/>
  <c r="M18" i="17"/>
  <c r="K18" i="17"/>
  <c r="J18" i="17"/>
  <c r="H18" i="17"/>
  <c r="G18" i="17"/>
  <c r="AI10" i="17"/>
  <c r="AH10" i="17"/>
  <c r="Z10" i="17"/>
  <c r="Y10" i="17"/>
  <c r="AI28" i="17"/>
  <c r="AH28" i="17"/>
  <c r="Z28" i="17"/>
  <c r="Y28" i="17"/>
  <c r="K28" i="17"/>
  <c r="J28" i="17"/>
  <c r="H28" i="17"/>
  <c r="G28" i="17"/>
  <c r="AI29" i="17"/>
  <c r="AH29" i="17"/>
  <c r="Z29" i="17"/>
  <c r="Y29" i="17"/>
  <c r="W38" i="17"/>
  <c r="V38" i="17"/>
  <c r="T38" i="17"/>
  <c r="S38" i="17"/>
  <c r="Q38" i="17"/>
  <c r="P38" i="17"/>
  <c r="N38" i="17"/>
  <c r="M38" i="17"/>
  <c r="K26" i="17"/>
  <c r="J26" i="17"/>
  <c r="H26" i="17"/>
  <c r="G26" i="17"/>
  <c r="AI11" i="17"/>
  <c r="AH11" i="17"/>
  <c r="Z11" i="17"/>
  <c r="Y11" i="17"/>
  <c r="K14" i="17"/>
  <c r="J14" i="17"/>
  <c r="H14" i="17"/>
  <c r="G14" i="17"/>
  <c r="AI47" i="17"/>
  <c r="AH47" i="17"/>
  <c r="AL47" i="17" s="1"/>
  <c r="W45" i="17"/>
  <c r="V45" i="17"/>
  <c r="T45" i="17"/>
  <c r="S45" i="17"/>
  <c r="Q45" i="17"/>
  <c r="P45" i="17"/>
  <c r="N42" i="17"/>
  <c r="M42" i="17"/>
  <c r="K27" i="17"/>
  <c r="J27" i="17"/>
  <c r="H27" i="17"/>
  <c r="G27" i="17"/>
  <c r="AI41" i="17"/>
  <c r="AU28" i="17" s="1"/>
  <c r="AH41" i="17"/>
  <c r="AL41" i="17" s="1"/>
  <c r="N34" i="17"/>
  <c r="M34" i="17"/>
  <c r="K42" i="17"/>
  <c r="J42" i="17"/>
  <c r="H42" i="17"/>
  <c r="AQ42" i="17" s="1"/>
  <c r="G42" i="17"/>
  <c r="AI38" i="17"/>
  <c r="AH38" i="17"/>
  <c r="Z38" i="17"/>
  <c r="Y38" i="17"/>
  <c r="W13" i="17"/>
  <c r="V13" i="17"/>
  <c r="T13" i="17"/>
  <c r="S13" i="17"/>
  <c r="Q13" i="17"/>
  <c r="P13" i="17"/>
  <c r="N45" i="17"/>
  <c r="M45" i="17"/>
  <c r="K11" i="17"/>
  <c r="J11" i="17"/>
  <c r="H11" i="17"/>
  <c r="G11" i="17"/>
  <c r="AL11" i="17" s="1"/>
  <c r="AI49" i="17"/>
  <c r="AH49" i="17"/>
  <c r="W26" i="17"/>
  <c r="V26" i="17"/>
  <c r="T26" i="17"/>
  <c r="S26" i="17"/>
  <c r="Q26" i="17"/>
  <c r="P26" i="17"/>
  <c r="N26" i="17"/>
  <c r="M26" i="17"/>
  <c r="AI45" i="17"/>
  <c r="AH45" i="17"/>
  <c r="Z45" i="17"/>
  <c r="Y45" i="17"/>
  <c r="W36" i="17"/>
  <c r="V36" i="17"/>
  <c r="T36" i="17"/>
  <c r="S36" i="17"/>
  <c r="Q36" i="17"/>
  <c r="P36" i="17"/>
  <c r="N33" i="17"/>
  <c r="M33" i="17"/>
  <c r="K40" i="17"/>
  <c r="J40" i="17"/>
  <c r="H40" i="17"/>
  <c r="G40" i="17"/>
  <c r="AI13" i="17"/>
  <c r="AH13" i="17"/>
  <c r="Z13" i="17"/>
  <c r="Y13" i="17"/>
  <c r="N36" i="17"/>
  <c r="M36" i="17"/>
  <c r="K33" i="17"/>
  <c r="J33" i="17"/>
  <c r="H33" i="17"/>
  <c r="AS41" i="17" s="1"/>
  <c r="G33" i="17"/>
  <c r="AI26" i="17"/>
  <c r="AH26" i="17"/>
  <c r="Z26" i="17"/>
  <c r="Y26" i="17"/>
  <c r="N20" i="17"/>
  <c r="M20" i="17"/>
  <c r="K13" i="17"/>
  <c r="J13" i="17"/>
  <c r="H13" i="17"/>
  <c r="G13" i="17"/>
  <c r="AI36" i="17"/>
  <c r="AH36" i="17"/>
  <c r="Z36" i="17"/>
  <c r="Y36" i="17"/>
  <c r="N27" i="17"/>
  <c r="M27" i="17"/>
  <c r="K36" i="17"/>
  <c r="J36" i="17"/>
  <c r="H36" i="17"/>
  <c r="G36" i="17"/>
  <c r="AL36" i="17" s="1"/>
  <c r="AI53" i="17"/>
  <c r="AH53" i="17"/>
  <c r="N40" i="17"/>
  <c r="M40" i="17"/>
  <c r="AI21" i="17"/>
  <c r="AH21" i="17"/>
  <c r="AL21" i="17" s="1"/>
  <c r="W31" i="17"/>
  <c r="V31" i="17"/>
  <c r="T31" i="17"/>
  <c r="S31" i="17"/>
  <c r="Q31" i="17"/>
  <c r="P31" i="17"/>
  <c r="N28" i="17"/>
  <c r="M28" i="17"/>
  <c r="K16" i="17"/>
  <c r="J16" i="17"/>
  <c r="H16" i="17"/>
  <c r="G16" i="17"/>
  <c r="AI51" i="17"/>
  <c r="AH51" i="17"/>
  <c r="W20" i="17"/>
  <c r="V20" i="17"/>
  <c r="T20" i="17"/>
  <c r="S20" i="17"/>
  <c r="Q20" i="17"/>
  <c r="P20" i="17"/>
  <c r="N30" i="17"/>
  <c r="M30" i="17"/>
  <c r="K20" i="17"/>
  <c r="J20" i="17"/>
  <c r="H20" i="17"/>
  <c r="G20" i="17"/>
  <c r="AI31" i="17"/>
  <c r="AH31" i="17"/>
  <c r="Z31" i="17"/>
  <c r="Y31" i="17"/>
  <c r="W32" i="17"/>
  <c r="V32" i="17"/>
  <c r="T32" i="17"/>
  <c r="S32" i="17"/>
  <c r="Q32" i="17"/>
  <c r="P32" i="17"/>
  <c r="N14" i="17"/>
  <c r="M14" i="17"/>
  <c r="K12" i="17"/>
  <c r="J12" i="17"/>
  <c r="H12" i="17"/>
  <c r="AN12" i="17" s="1"/>
  <c r="G12" i="17"/>
  <c r="AL12" i="17" s="1"/>
  <c r="AI20" i="17"/>
  <c r="AH20" i="17"/>
  <c r="Z20" i="17"/>
  <c r="Y20" i="17"/>
  <c r="N11" i="17"/>
  <c r="M11" i="17"/>
  <c r="K38" i="17"/>
  <c r="J38" i="17"/>
  <c r="H38" i="17"/>
  <c r="G38" i="17"/>
  <c r="AI32" i="17"/>
  <c r="AH32" i="17"/>
  <c r="Z32" i="17"/>
  <c r="Y32" i="17"/>
  <c r="N13" i="17"/>
  <c r="M13" i="17"/>
  <c r="K34" i="17"/>
  <c r="J34" i="17"/>
  <c r="H34" i="17"/>
  <c r="G34" i="17"/>
  <c r="AL34" i="17" s="1"/>
  <c r="AI18" i="17"/>
  <c r="AH18" i="17"/>
  <c r="Z18" i="17"/>
  <c r="Y18" i="17"/>
  <c r="W18" i="17"/>
  <c r="V18" i="17"/>
  <c r="T18" i="17"/>
  <c r="S18" i="17"/>
  <c r="Q18" i="17"/>
  <c r="P18" i="17"/>
  <c r="N16" i="17"/>
  <c r="M16" i="17"/>
  <c r="K30" i="17"/>
  <c r="J30" i="17"/>
  <c r="H30" i="17"/>
  <c r="G30" i="17"/>
  <c r="AL30" i="17" s="1"/>
  <c r="N12" i="17"/>
  <c r="M12" i="17"/>
  <c r="K45" i="17"/>
  <c r="J45" i="17"/>
  <c r="H45" i="17"/>
  <c r="G45" i="17"/>
  <c r="K16" i="16"/>
  <c r="J16" i="16"/>
  <c r="H16" i="16"/>
  <c r="G16" i="16"/>
  <c r="AL16" i="16" s="1"/>
  <c r="K22" i="16"/>
  <c r="J22" i="16"/>
  <c r="H22" i="16"/>
  <c r="G22" i="16"/>
  <c r="AL22" i="16" s="1"/>
  <c r="AS32" i="16"/>
  <c r="K66" i="16"/>
  <c r="J66" i="16"/>
  <c r="H66" i="16"/>
  <c r="G66" i="16"/>
  <c r="AL66" i="16" s="1"/>
  <c r="K51" i="16"/>
  <c r="J51" i="16"/>
  <c r="H51" i="16"/>
  <c r="G51" i="16"/>
  <c r="AL51" i="16" s="1"/>
  <c r="K36" i="16"/>
  <c r="J36" i="16"/>
  <c r="H36" i="16"/>
  <c r="G36" i="16"/>
  <c r="AL36" i="16" s="1"/>
  <c r="K28" i="16"/>
  <c r="J28" i="16"/>
  <c r="H28" i="16"/>
  <c r="G28" i="16"/>
  <c r="AL28" i="16" s="1"/>
  <c r="K68" i="16"/>
  <c r="J68" i="16"/>
  <c r="H68" i="16"/>
  <c r="G68" i="16"/>
  <c r="AL68" i="16" s="1"/>
  <c r="K62" i="16"/>
  <c r="J62" i="16"/>
  <c r="H62" i="16"/>
  <c r="G62" i="16"/>
  <c r="AL62" i="16" s="1"/>
  <c r="K31" i="16"/>
  <c r="J31" i="16"/>
  <c r="H31" i="16"/>
  <c r="G31" i="16"/>
  <c r="AL31" i="16" s="1"/>
  <c r="K34" i="16"/>
  <c r="J34" i="16"/>
  <c r="H34" i="16"/>
  <c r="G34" i="16"/>
  <c r="AL34" i="16" s="1"/>
  <c r="K15" i="16"/>
  <c r="J15" i="16"/>
  <c r="H15" i="16"/>
  <c r="G15" i="16"/>
  <c r="AL15" i="16" s="1"/>
  <c r="K39" i="16"/>
  <c r="J39" i="16"/>
  <c r="H39" i="16"/>
  <c r="G39" i="16"/>
  <c r="AL39" i="16" s="1"/>
  <c r="K55" i="16"/>
  <c r="J55" i="16"/>
  <c r="H55" i="16"/>
  <c r="AY54" i="16" s="1"/>
  <c r="G55" i="16"/>
  <c r="AL55" i="16" s="1"/>
  <c r="K60" i="16"/>
  <c r="J60" i="16"/>
  <c r="H60" i="16"/>
  <c r="G60" i="16"/>
  <c r="AL60" i="16" s="1"/>
  <c r="K17" i="16"/>
  <c r="J17" i="16"/>
  <c r="H17" i="16"/>
  <c r="G17" i="16"/>
  <c r="AL17" i="16" s="1"/>
  <c r="K46" i="16"/>
  <c r="J46" i="16"/>
  <c r="H46" i="16"/>
  <c r="G46" i="16"/>
  <c r="AL46" i="16" s="1"/>
  <c r="K27" i="16"/>
  <c r="J27" i="16"/>
  <c r="H27" i="16"/>
  <c r="G27" i="16"/>
  <c r="AL27" i="16" s="1"/>
  <c r="K54" i="16"/>
  <c r="J54" i="16"/>
  <c r="H54" i="16"/>
  <c r="G54" i="16"/>
  <c r="AL54" i="16" s="1"/>
  <c r="K29" i="16"/>
  <c r="J29" i="16"/>
  <c r="H29" i="16"/>
  <c r="G29" i="16"/>
  <c r="AL29" i="16" s="1"/>
  <c r="K32" i="16"/>
  <c r="J32" i="16"/>
  <c r="H32" i="16"/>
  <c r="G32" i="16"/>
  <c r="AL32" i="16" s="1"/>
  <c r="K24" i="16"/>
  <c r="J24" i="16"/>
  <c r="H24" i="16"/>
  <c r="G24" i="16"/>
  <c r="AL24" i="16" s="1"/>
  <c r="K23" i="16"/>
  <c r="J23" i="16"/>
  <c r="H23" i="16"/>
  <c r="G23" i="16"/>
  <c r="AL23" i="16" s="1"/>
  <c r="N11" i="16"/>
  <c r="M11" i="16"/>
  <c r="K11" i="16"/>
  <c r="J11" i="16"/>
  <c r="H11" i="16"/>
  <c r="G11" i="16"/>
  <c r="AL11" i="16" s="1"/>
  <c r="W23" i="15"/>
  <c r="V23" i="15"/>
  <c r="T23" i="15"/>
  <c r="S23" i="15"/>
  <c r="Q33" i="15"/>
  <c r="P33" i="15"/>
  <c r="N33" i="15"/>
  <c r="M33" i="15"/>
  <c r="K33" i="15"/>
  <c r="J33" i="15"/>
  <c r="H33" i="15"/>
  <c r="G33" i="15"/>
  <c r="AI36" i="15"/>
  <c r="AH36" i="15"/>
  <c r="Z39" i="15"/>
  <c r="Y39" i="15"/>
  <c r="W10" i="15"/>
  <c r="V10" i="15"/>
  <c r="T10" i="15"/>
  <c r="S10" i="15"/>
  <c r="Q30" i="15"/>
  <c r="P30" i="15"/>
  <c r="N34" i="15"/>
  <c r="M34" i="15"/>
  <c r="K29" i="15"/>
  <c r="J29" i="15"/>
  <c r="H29" i="15"/>
  <c r="G29" i="15"/>
  <c r="AI29" i="15"/>
  <c r="AH29" i="15"/>
  <c r="Z30" i="15"/>
  <c r="Y30" i="15"/>
  <c r="W22" i="15"/>
  <c r="V22" i="15"/>
  <c r="T22" i="15"/>
  <c r="S22" i="15"/>
  <c r="Q23" i="15"/>
  <c r="P23" i="15"/>
  <c r="K15" i="15"/>
  <c r="J15" i="15"/>
  <c r="H15" i="15"/>
  <c r="G15" i="15"/>
  <c r="AI10" i="15"/>
  <c r="AH10" i="15"/>
  <c r="Z10" i="15"/>
  <c r="Y10" i="15"/>
  <c r="W42" i="15"/>
  <c r="V42" i="15"/>
  <c r="T42" i="15"/>
  <c r="S42" i="15"/>
  <c r="Q12" i="15"/>
  <c r="P12" i="15"/>
  <c r="N36" i="15"/>
  <c r="M36" i="15"/>
  <c r="K23" i="15"/>
  <c r="J23" i="15"/>
  <c r="H23" i="15"/>
  <c r="G23" i="15"/>
  <c r="AI35" i="15"/>
  <c r="AH35" i="15"/>
  <c r="Z38" i="15"/>
  <c r="Y38" i="15"/>
  <c r="W19" i="15"/>
  <c r="V19" i="15"/>
  <c r="T19" i="15"/>
  <c r="S19" i="15"/>
  <c r="Q29" i="15"/>
  <c r="P29" i="15"/>
  <c r="K12" i="15"/>
  <c r="J12" i="15"/>
  <c r="H12" i="15"/>
  <c r="G12" i="15"/>
  <c r="AI27" i="15"/>
  <c r="AH27" i="15"/>
  <c r="Z26" i="15"/>
  <c r="Y26" i="15"/>
  <c r="W20" i="15"/>
  <c r="V20" i="15"/>
  <c r="T20" i="15"/>
  <c r="S20" i="15"/>
  <c r="Q25" i="15"/>
  <c r="P25" i="15"/>
  <c r="N42" i="15"/>
  <c r="M42" i="15"/>
  <c r="K30" i="15"/>
  <c r="J30" i="15"/>
  <c r="H30" i="15"/>
  <c r="G30" i="15"/>
  <c r="AI15" i="15"/>
  <c r="AH15" i="15"/>
  <c r="Z16" i="15"/>
  <c r="Y16" i="15"/>
  <c r="W11" i="15"/>
  <c r="V11" i="15"/>
  <c r="T11" i="15"/>
  <c r="S11" i="15"/>
  <c r="Q15" i="15"/>
  <c r="P15" i="15"/>
  <c r="K34" i="15"/>
  <c r="J34" i="15"/>
  <c r="H34" i="15"/>
  <c r="G34" i="15"/>
  <c r="AI38" i="15"/>
  <c r="AH38" i="15"/>
  <c r="Z35" i="15"/>
  <c r="Y35" i="15"/>
  <c r="W16" i="15"/>
  <c r="V16" i="15"/>
  <c r="T16" i="15"/>
  <c r="S16" i="15"/>
  <c r="Q34" i="15"/>
  <c r="P34" i="15"/>
  <c r="K10" i="15"/>
  <c r="J10" i="15"/>
  <c r="H10" i="15"/>
  <c r="G10" i="15"/>
  <c r="AI17" i="15"/>
  <c r="AH17" i="15"/>
  <c r="Z21" i="15"/>
  <c r="Y21" i="15"/>
  <c r="W14" i="15"/>
  <c r="V14" i="15"/>
  <c r="T14" i="15"/>
  <c r="S14" i="15"/>
  <c r="Q22" i="15"/>
  <c r="P22" i="15"/>
  <c r="N30" i="15"/>
  <c r="M30" i="15"/>
  <c r="K31" i="15"/>
  <c r="J31" i="15"/>
  <c r="H31" i="15"/>
  <c r="G31" i="15"/>
  <c r="AI31" i="15"/>
  <c r="AH31" i="15"/>
  <c r="Z31" i="15"/>
  <c r="Y31" i="15"/>
  <c r="W28" i="15"/>
  <c r="V28" i="15"/>
  <c r="T28" i="15"/>
  <c r="S28" i="15"/>
  <c r="Q37" i="15"/>
  <c r="P37" i="15"/>
  <c r="N37" i="15"/>
  <c r="M37" i="15"/>
  <c r="K16" i="15"/>
  <c r="J16" i="15"/>
  <c r="H16" i="15"/>
  <c r="G16" i="15"/>
  <c r="AI24" i="15"/>
  <c r="AH24" i="15"/>
  <c r="Z20" i="15"/>
  <c r="Y20" i="15"/>
  <c r="W18" i="15"/>
  <c r="V18" i="15"/>
  <c r="T18" i="15"/>
  <c r="S18" i="15"/>
  <c r="Q26" i="15"/>
  <c r="P26" i="15"/>
  <c r="N38" i="15"/>
  <c r="M38" i="15"/>
  <c r="K37" i="15"/>
  <c r="J37" i="15"/>
  <c r="H37" i="15"/>
  <c r="G37" i="15"/>
  <c r="AI23" i="15"/>
  <c r="AH23" i="15"/>
  <c r="Z18" i="15"/>
  <c r="Y18" i="15"/>
  <c r="Q31" i="15"/>
  <c r="P31" i="15"/>
  <c r="N28" i="15"/>
  <c r="M28" i="15"/>
  <c r="K19" i="15"/>
  <c r="J19" i="15"/>
  <c r="H19" i="15"/>
  <c r="G19" i="15"/>
  <c r="AI11" i="15"/>
  <c r="AH11" i="15"/>
  <c r="Z12" i="15"/>
  <c r="Y12" i="15"/>
  <c r="W39" i="15"/>
  <c r="V39" i="15"/>
  <c r="T39" i="15"/>
  <c r="S39" i="15"/>
  <c r="Q10" i="15"/>
  <c r="P10" i="15"/>
  <c r="N39" i="15"/>
  <c r="M39" i="15"/>
  <c r="K22" i="15"/>
  <c r="J22" i="15"/>
  <c r="H22" i="15"/>
  <c r="G22" i="15"/>
  <c r="AI39" i="15"/>
  <c r="AH39" i="15"/>
  <c r="AL40" i="15" s="1"/>
  <c r="Z42" i="15"/>
  <c r="Y42" i="15"/>
  <c r="W34" i="15"/>
  <c r="V34" i="15"/>
  <c r="T34" i="15"/>
  <c r="S34" i="15"/>
  <c r="N25" i="15"/>
  <c r="M25" i="15"/>
  <c r="AI18" i="15"/>
  <c r="AH18" i="15"/>
  <c r="Z19" i="15"/>
  <c r="Y19" i="15"/>
  <c r="Q19" i="15"/>
  <c r="P19" i="15"/>
  <c r="N35" i="15"/>
  <c r="M35" i="15"/>
  <c r="K28" i="15"/>
  <c r="J28" i="15"/>
  <c r="H28" i="15"/>
  <c r="G28" i="15"/>
  <c r="AI21" i="15"/>
  <c r="AH21" i="15"/>
  <c r="Z17" i="15"/>
  <c r="Y17" i="15"/>
  <c r="W24" i="15"/>
  <c r="V24" i="15"/>
  <c r="T24" i="15"/>
  <c r="S24" i="15"/>
  <c r="Q17" i="15"/>
  <c r="P17" i="15"/>
  <c r="N27" i="15"/>
  <c r="M27" i="15"/>
  <c r="K26" i="15"/>
  <c r="J26" i="15"/>
  <c r="H26" i="15"/>
  <c r="G26" i="15"/>
  <c r="AI30" i="15"/>
  <c r="AH30" i="15"/>
  <c r="Z23" i="15"/>
  <c r="Y23" i="15"/>
  <c r="W26" i="15"/>
  <c r="V26" i="15"/>
  <c r="T26" i="15"/>
  <c r="S26" i="15"/>
  <c r="Q38" i="15"/>
  <c r="P38" i="15"/>
  <c r="N26" i="15"/>
  <c r="M26" i="15"/>
  <c r="K20" i="15"/>
  <c r="J20" i="15"/>
  <c r="H20" i="15"/>
  <c r="AU15" i="15" s="1"/>
  <c r="G20" i="15"/>
  <c r="AI16" i="15"/>
  <c r="AH16" i="15"/>
  <c r="Z13" i="15"/>
  <c r="Y13" i="15"/>
  <c r="W36" i="15"/>
  <c r="V36" i="15"/>
  <c r="T36" i="15"/>
  <c r="S36" i="15"/>
  <c r="Q13" i="15"/>
  <c r="P13" i="15"/>
  <c r="N31" i="15"/>
  <c r="M31" i="15"/>
  <c r="K17" i="15"/>
  <c r="J17" i="15"/>
  <c r="H17" i="15"/>
  <c r="G17" i="15"/>
  <c r="AI13" i="15"/>
  <c r="AH13" i="15"/>
  <c r="Z11" i="15"/>
  <c r="Y11" i="15"/>
  <c r="Q14" i="15"/>
  <c r="P14" i="15"/>
  <c r="N19" i="15"/>
  <c r="M19" i="15"/>
  <c r="K21" i="15"/>
  <c r="J21" i="15"/>
  <c r="H21" i="15"/>
  <c r="G21" i="15"/>
  <c r="AI12" i="15"/>
  <c r="AH12" i="15"/>
  <c r="Z15" i="15"/>
  <c r="Y15" i="15"/>
  <c r="W32" i="15"/>
  <c r="V32" i="15"/>
  <c r="T32" i="15"/>
  <c r="S32" i="15"/>
  <c r="Q16" i="15"/>
  <c r="P16" i="15"/>
  <c r="N23" i="15"/>
  <c r="M23" i="15"/>
  <c r="K38" i="15"/>
  <c r="J38" i="15"/>
  <c r="H38" i="15"/>
  <c r="AU42" i="15" s="1"/>
  <c r="G38" i="15"/>
  <c r="AI37" i="15"/>
  <c r="AH37" i="15"/>
  <c r="Z36" i="15"/>
  <c r="Y36" i="15"/>
  <c r="W33" i="15"/>
  <c r="V33" i="15"/>
  <c r="T33" i="15"/>
  <c r="S33" i="15"/>
  <c r="Q35" i="15"/>
  <c r="P35" i="15"/>
  <c r="N22" i="15"/>
  <c r="M22" i="15"/>
  <c r="K25" i="15"/>
  <c r="J25" i="15"/>
  <c r="H25" i="15"/>
  <c r="G25" i="15"/>
  <c r="AI32" i="15"/>
  <c r="AH32" i="15"/>
  <c r="Z29" i="15"/>
  <c r="Y29" i="15"/>
  <c r="Q28" i="15"/>
  <c r="P28" i="15"/>
  <c r="N29" i="15"/>
  <c r="M29" i="15"/>
  <c r="W12" i="15"/>
  <c r="V12" i="15"/>
  <c r="T12" i="15"/>
  <c r="S12" i="15"/>
  <c r="N17" i="15"/>
  <c r="M17" i="15"/>
  <c r="K18" i="15"/>
  <c r="J18" i="15"/>
  <c r="H18" i="15"/>
  <c r="G18" i="15"/>
  <c r="AI22" i="15"/>
  <c r="AH22" i="15"/>
  <c r="Z25" i="15"/>
  <c r="Y25" i="15"/>
  <c r="W25" i="15"/>
  <c r="V25" i="15"/>
  <c r="T25" i="15"/>
  <c r="S25" i="15"/>
  <c r="Q20" i="15"/>
  <c r="P20" i="15"/>
  <c r="N18" i="15"/>
  <c r="M18" i="15"/>
  <c r="K27" i="15"/>
  <c r="J27" i="15"/>
  <c r="H27" i="15"/>
  <c r="G27" i="15"/>
  <c r="AI20" i="15"/>
  <c r="AH20" i="15"/>
  <c r="Z22" i="15"/>
  <c r="Y22" i="15"/>
  <c r="W27" i="15"/>
  <c r="V27" i="15"/>
  <c r="T27" i="15"/>
  <c r="S27" i="15"/>
  <c r="Q21" i="15"/>
  <c r="P21" i="15"/>
  <c r="N32" i="15"/>
  <c r="M32" i="15"/>
  <c r="K13" i="15"/>
  <c r="J13" i="15"/>
  <c r="H13" i="15"/>
  <c r="G13" i="15"/>
  <c r="AI25" i="15"/>
  <c r="AH25" i="15"/>
  <c r="Z28" i="15"/>
  <c r="Y28" i="15"/>
  <c r="W38" i="15"/>
  <c r="V38" i="15"/>
  <c r="T38" i="15"/>
  <c r="S38" i="15"/>
  <c r="Q18" i="15"/>
  <c r="P18" i="15"/>
  <c r="N13" i="15"/>
  <c r="M13" i="15"/>
  <c r="K24" i="15"/>
  <c r="J24" i="15"/>
  <c r="H24" i="15"/>
  <c r="G24" i="15"/>
  <c r="W29" i="15"/>
  <c r="V29" i="15"/>
  <c r="T29" i="15"/>
  <c r="S29" i="15"/>
  <c r="N21" i="15"/>
  <c r="M21" i="15"/>
  <c r="AI19" i="15"/>
  <c r="BB20" i="15" s="1"/>
  <c r="AH19" i="15"/>
  <c r="AL19" i="15" s="1"/>
  <c r="Z24" i="15"/>
  <c r="Y24" i="15"/>
  <c r="W13" i="15"/>
  <c r="V13" i="15"/>
  <c r="T13" i="15"/>
  <c r="S13" i="15"/>
  <c r="Q24" i="15"/>
  <c r="P24" i="15"/>
  <c r="N20" i="15"/>
  <c r="M20" i="15"/>
  <c r="K14" i="15"/>
  <c r="J14" i="15"/>
  <c r="H14" i="15"/>
  <c r="G14" i="15"/>
  <c r="AI42" i="15"/>
  <c r="AH42" i="15"/>
  <c r="Z33" i="15"/>
  <c r="Y33" i="15"/>
  <c r="W30" i="15"/>
  <c r="V30" i="15"/>
  <c r="T30" i="15"/>
  <c r="S30" i="15"/>
  <c r="Q39" i="15"/>
  <c r="P39" i="15"/>
  <c r="N12" i="15"/>
  <c r="M12" i="15"/>
  <c r="K35" i="15"/>
  <c r="J35" i="15"/>
  <c r="H35" i="15"/>
  <c r="G35" i="15"/>
  <c r="AI14" i="15"/>
  <c r="AH14" i="15"/>
  <c r="AL14" i="15" s="1"/>
  <c r="Z14" i="15"/>
  <c r="Y14" i="15"/>
  <c r="W35" i="15"/>
  <c r="V35" i="15"/>
  <c r="T35" i="15"/>
  <c r="S35" i="15"/>
  <c r="Q11" i="15"/>
  <c r="P11" i="15"/>
  <c r="N16" i="15"/>
  <c r="M16" i="15"/>
  <c r="K36" i="15"/>
  <c r="J36" i="15"/>
  <c r="H36" i="15"/>
  <c r="G36" i="15"/>
  <c r="AI34" i="15"/>
  <c r="AH34" i="15"/>
  <c r="Z37" i="15"/>
  <c r="Y37" i="15"/>
  <c r="W31" i="15"/>
  <c r="V31" i="15"/>
  <c r="T31" i="15"/>
  <c r="S31" i="15"/>
  <c r="Q36" i="15"/>
  <c r="P36" i="15"/>
  <c r="N15" i="15"/>
  <c r="M15" i="15"/>
  <c r="AI26" i="15"/>
  <c r="AH26" i="15"/>
  <c r="Z32" i="15"/>
  <c r="Y32" i="15"/>
  <c r="W21" i="15"/>
  <c r="V21" i="15"/>
  <c r="T21" i="15"/>
  <c r="S21" i="15"/>
  <c r="Q32" i="15"/>
  <c r="P32" i="15"/>
  <c r="N24" i="15"/>
  <c r="M24" i="15"/>
  <c r="K11" i="15"/>
  <c r="J11" i="15"/>
  <c r="H11" i="15"/>
  <c r="AP14" i="15" s="1"/>
  <c r="G11" i="15"/>
  <c r="AI33" i="15"/>
  <c r="AH33" i="15"/>
  <c r="AL33" i="15" s="1"/>
  <c r="Z34" i="15"/>
  <c r="Y34" i="15"/>
  <c r="W37" i="15"/>
  <c r="V37" i="15"/>
  <c r="T37" i="15"/>
  <c r="S37" i="15"/>
  <c r="Q42" i="15"/>
  <c r="P42" i="15"/>
  <c r="N14" i="15"/>
  <c r="M14" i="15"/>
  <c r="K32" i="15"/>
  <c r="J32" i="15"/>
  <c r="H32" i="15"/>
  <c r="G32" i="15"/>
  <c r="W15" i="15"/>
  <c r="V15" i="15"/>
  <c r="T15" i="15"/>
  <c r="S15" i="15"/>
  <c r="N10" i="15"/>
  <c r="M10" i="15"/>
  <c r="K39" i="15"/>
  <c r="J39" i="15"/>
  <c r="H39" i="15"/>
  <c r="G39" i="15"/>
  <c r="BE10" i="15"/>
  <c r="AI28" i="15"/>
  <c r="AH28" i="15"/>
  <c r="Z27" i="15"/>
  <c r="Y27" i="15"/>
  <c r="W17" i="15"/>
  <c r="V17" i="15"/>
  <c r="T17" i="15"/>
  <c r="S17" i="15"/>
  <c r="Q27" i="15"/>
  <c r="P27" i="15"/>
  <c r="N11" i="15"/>
  <c r="M11" i="15"/>
  <c r="K42" i="15"/>
  <c r="J42" i="15"/>
  <c r="H42" i="15"/>
  <c r="G42" i="15"/>
  <c r="AL42" i="15" s="1"/>
  <c r="AI40" i="9"/>
  <c r="AH40" i="9"/>
  <c r="Z40" i="9"/>
  <c r="Y40" i="9"/>
  <c r="W40" i="9"/>
  <c r="V40" i="9"/>
  <c r="T40" i="9"/>
  <c r="S40" i="9"/>
  <c r="Q40" i="9"/>
  <c r="P40" i="9"/>
  <c r="N40" i="9"/>
  <c r="M40" i="9"/>
  <c r="K40" i="9"/>
  <c r="J40" i="9"/>
  <c r="H40" i="9"/>
  <c r="G40" i="9"/>
  <c r="AI39" i="9"/>
  <c r="AH39" i="9"/>
  <c r="Z39" i="9"/>
  <c r="Y39" i="9"/>
  <c r="W39" i="9"/>
  <c r="V39" i="9"/>
  <c r="T39" i="9"/>
  <c r="S39" i="9"/>
  <c r="Q39" i="9"/>
  <c r="P39" i="9"/>
  <c r="N39" i="9"/>
  <c r="M39" i="9"/>
  <c r="K39" i="9"/>
  <c r="J39" i="9"/>
  <c r="H39" i="9"/>
  <c r="G39" i="9"/>
  <c r="AI38" i="9"/>
  <c r="AH38" i="9"/>
  <c r="Z38" i="9"/>
  <c r="Y38" i="9"/>
  <c r="W38" i="9"/>
  <c r="V38" i="9"/>
  <c r="T38" i="9"/>
  <c r="S38" i="9"/>
  <c r="Q38" i="9"/>
  <c r="P38" i="9"/>
  <c r="N38" i="9"/>
  <c r="M38" i="9"/>
  <c r="K38" i="9"/>
  <c r="J38" i="9"/>
  <c r="H38" i="9"/>
  <c r="G38" i="9"/>
  <c r="AI37" i="9"/>
  <c r="AH37" i="9"/>
  <c r="Z37" i="9"/>
  <c r="Y37" i="9"/>
  <c r="W37" i="9"/>
  <c r="V37" i="9"/>
  <c r="T37" i="9"/>
  <c r="S37" i="9"/>
  <c r="Q37" i="9"/>
  <c r="P37" i="9"/>
  <c r="N37" i="9"/>
  <c r="M37" i="9"/>
  <c r="K37" i="9"/>
  <c r="J37" i="9"/>
  <c r="H37" i="9"/>
  <c r="G37" i="9"/>
  <c r="AI36" i="9"/>
  <c r="AH36" i="9"/>
  <c r="Z36" i="9"/>
  <c r="Y36" i="9"/>
  <c r="W36" i="9"/>
  <c r="V36" i="9"/>
  <c r="T36" i="9"/>
  <c r="S36" i="9"/>
  <c r="Q36" i="9"/>
  <c r="P36" i="9"/>
  <c r="N36" i="9"/>
  <c r="M36" i="9"/>
  <c r="K36" i="9"/>
  <c r="J36" i="9"/>
  <c r="H36" i="9"/>
  <c r="G36" i="9"/>
  <c r="AI35" i="9"/>
  <c r="AH35" i="9"/>
  <c r="Z35" i="9"/>
  <c r="Y35" i="9"/>
  <c r="W35" i="9"/>
  <c r="V35" i="9"/>
  <c r="T35" i="9"/>
  <c r="S35" i="9"/>
  <c r="Q35" i="9"/>
  <c r="P35" i="9"/>
  <c r="N35" i="9"/>
  <c r="M35" i="9"/>
  <c r="K35" i="9"/>
  <c r="J35" i="9"/>
  <c r="H35" i="9"/>
  <c r="G35" i="9"/>
  <c r="AI27" i="9"/>
  <c r="AZ34" i="9" s="1"/>
  <c r="AH27" i="9"/>
  <c r="AL27" i="9" s="1"/>
  <c r="Z27" i="9"/>
  <c r="Y27" i="9"/>
  <c r="W27" i="9"/>
  <c r="V27" i="9"/>
  <c r="T27" i="9"/>
  <c r="S27" i="9"/>
  <c r="Q27" i="9"/>
  <c r="P27" i="9"/>
  <c r="N27" i="9"/>
  <c r="M27" i="9"/>
  <c r="K27" i="9"/>
  <c r="J27" i="9"/>
  <c r="H27" i="9"/>
  <c r="G27" i="9"/>
  <c r="AI25" i="9"/>
  <c r="AS33" i="9" s="1"/>
  <c r="AH25" i="9"/>
  <c r="Z25" i="9"/>
  <c r="Y25" i="9"/>
  <c r="W25" i="9"/>
  <c r="V25" i="9"/>
  <c r="T25" i="9"/>
  <c r="S25" i="9"/>
  <c r="Q25" i="9"/>
  <c r="P25" i="9"/>
  <c r="N25" i="9"/>
  <c r="M25" i="9"/>
  <c r="K25" i="9"/>
  <c r="J25" i="9"/>
  <c r="H25" i="9"/>
  <c r="G25" i="9"/>
  <c r="AI24" i="9"/>
  <c r="AH24" i="9"/>
  <c r="Z24" i="9"/>
  <c r="Y24" i="9"/>
  <c r="W24" i="9"/>
  <c r="V24" i="9"/>
  <c r="T24" i="9"/>
  <c r="S24" i="9"/>
  <c r="Q24" i="9"/>
  <c r="P24" i="9"/>
  <c r="N24" i="9"/>
  <c r="M24" i="9"/>
  <c r="K24" i="9"/>
  <c r="J24" i="9"/>
  <c r="H24" i="9"/>
  <c r="G24" i="9"/>
  <c r="AI34" i="9"/>
  <c r="AH34" i="9"/>
  <c r="Z31" i="9"/>
  <c r="Y31" i="9"/>
  <c r="W31" i="9"/>
  <c r="V31" i="9"/>
  <c r="T31" i="9"/>
  <c r="S31" i="9"/>
  <c r="Q31" i="9"/>
  <c r="P31" i="9"/>
  <c r="N31" i="9"/>
  <c r="M31" i="9"/>
  <c r="K31" i="9"/>
  <c r="J31" i="9"/>
  <c r="H31" i="9"/>
  <c r="G31" i="9"/>
  <c r="AI33" i="9"/>
  <c r="AH33" i="9"/>
  <c r="Z30" i="9"/>
  <c r="Y30" i="9"/>
  <c r="W30" i="9"/>
  <c r="V30" i="9"/>
  <c r="T30" i="9"/>
  <c r="S30" i="9"/>
  <c r="Q30" i="9"/>
  <c r="P30" i="9"/>
  <c r="N30" i="9"/>
  <c r="M30" i="9"/>
  <c r="K30" i="9"/>
  <c r="J30" i="9"/>
  <c r="H30" i="9"/>
  <c r="AW28" i="9" s="1"/>
  <c r="G30" i="9"/>
  <c r="AI32" i="9"/>
  <c r="AH32" i="9"/>
  <c r="Z34" i="9"/>
  <c r="Y34" i="9"/>
  <c r="W21" i="9"/>
  <c r="AX29" i="9" s="1"/>
  <c r="V21" i="9"/>
  <c r="T21" i="9"/>
  <c r="S21" i="9"/>
  <c r="Q21" i="9"/>
  <c r="P21" i="9"/>
  <c r="N21" i="9"/>
  <c r="M21" i="9"/>
  <c r="K21" i="9"/>
  <c r="J21" i="9"/>
  <c r="H21" i="9"/>
  <c r="G21" i="9"/>
  <c r="AI31" i="9"/>
  <c r="AH31" i="9"/>
  <c r="Z33" i="9"/>
  <c r="Y33" i="9"/>
  <c r="W16" i="9"/>
  <c r="BA28" i="9" s="1"/>
  <c r="V16" i="9"/>
  <c r="T16" i="9"/>
  <c r="S16" i="9"/>
  <c r="Q16" i="9"/>
  <c r="P16" i="9"/>
  <c r="N16" i="9"/>
  <c r="M16" i="9"/>
  <c r="K16" i="9"/>
  <c r="J16" i="9"/>
  <c r="H16" i="9"/>
  <c r="G16" i="9"/>
  <c r="AI30" i="9"/>
  <c r="AH30" i="9"/>
  <c r="Z32" i="9"/>
  <c r="Y32" i="9"/>
  <c r="W13" i="9"/>
  <c r="V13" i="9"/>
  <c r="T34" i="9"/>
  <c r="AY27" i="9" s="1"/>
  <c r="S34" i="9"/>
  <c r="Q34" i="9"/>
  <c r="P34" i="9"/>
  <c r="N34" i="9"/>
  <c r="M34" i="9"/>
  <c r="K34" i="9"/>
  <c r="J34" i="9"/>
  <c r="H34" i="9"/>
  <c r="G34" i="9"/>
  <c r="AI29" i="9"/>
  <c r="AH29" i="9"/>
  <c r="Z21" i="9"/>
  <c r="Y21" i="9"/>
  <c r="W34" i="9"/>
  <c r="V34" i="9"/>
  <c r="T17" i="9"/>
  <c r="AY26" i="9" s="1"/>
  <c r="S17" i="9"/>
  <c r="Q17" i="9"/>
  <c r="P17" i="9"/>
  <c r="N17" i="9"/>
  <c r="M17" i="9"/>
  <c r="K17" i="9"/>
  <c r="J17" i="9"/>
  <c r="H17" i="9"/>
  <c r="G17" i="9"/>
  <c r="AI13" i="9"/>
  <c r="AH13" i="9"/>
  <c r="Z16" i="9"/>
  <c r="Y16" i="9"/>
  <c r="W17" i="9"/>
  <c r="V17" i="9"/>
  <c r="T12" i="9"/>
  <c r="AT25" i="9" s="1"/>
  <c r="S12" i="9"/>
  <c r="Q12" i="9"/>
  <c r="P12" i="9"/>
  <c r="N12" i="9"/>
  <c r="M12" i="9"/>
  <c r="K12" i="9"/>
  <c r="J12" i="9"/>
  <c r="H12" i="9"/>
  <c r="G12" i="9"/>
  <c r="AI28" i="9"/>
  <c r="AH28" i="9"/>
  <c r="Z29" i="9"/>
  <c r="Y29" i="9"/>
  <c r="W12" i="9"/>
  <c r="V12" i="9"/>
  <c r="T33" i="9"/>
  <c r="AY24" i="9" s="1"/>
  <c r="S33" i="9"/>
  <c r="Q33" i="9"/>
  <c r="P33" i="9"/>
  <c r="N33" i="9"/>
  <c r="M33" i="9"/>
  <c r="K33" i="9"/>
  <c r="J33" i="9"/>
  <c r="H33" i="9"/>
  <c r="G33" i="9"/>
  <c r="AI19" i="9"/>
  <c r="AH19" i="9"/>
  <c r="Z13" i="9"/>
  <c r="Y13" i="9"/>
  <c r="W15" i="9"/>
  <c r="V15" i="9"/>
  <c r="T32" i="9"/>
  <c r="AO23" i="9" s="1"/>
  <c r="S32" i="9"/>
  <c r="Q32" i="9"/>
  <c r="P32" i="9"/>
  <c r="N32" i="9"/>
  <c r="M32" i="9"/>
  <c r="K32" i="9"/>
  <c r="J32" i="9"/>
  <c r="H32" i="9"/>
  <c r="G32" i="9"/>
  <c r="AI26" i="9"/>
  <c r="AH26" i="9"/>
  <c r="Z28" i="9"/>
  <c r="Y28" i="9"/>
  <c r="W33" i="9"/>
  <c r="V33" i="9"/>
  <c r="T23" i="9"/>
  <c r="S23" i="9"/>
  <c r="Q23" i="9"/>
  <c r="P23" i="9"/>
  <c r="N23" i="9"/>
  <c r="M23" i="9"/>
  <c r="K23" i="9"/>
  <c r="J23" i="9"/>
  <c r="H23" i="9"/>
  <c r="G23" i="9"/>
  <c r="AI23" i="9"/>
  <c r="AH23" i="9"/>
  <c r="Z17" i="9"/>
  <c r="Y17" i="9"/>
  <c r="W32" i="9"/>
  <c r="V32" i="9"/>
  <c r="T22" i="9"/>
  <c r="S22" i="9"/>
  <c r="Q22" i="9"/>
  <c r="P22" i="9"/>
  <c r="N22" i="9"/>
  <c r="M22" i="9"/>
  <c r="K22" i="9"/>
  <c r="J22" i="9"/>
  <c r="H22" i="9"/>
  <c r="AS18" i="9" s="1"/>
  <c r="G22" i="9"/>
  <c r="AI22" i="9"/>
  <c r="AH22" i="9"/>
  <c r="Z19" i="9"/>
  <c r="Y19" i="9"/>
  <c r="W23" i="9"/>
  <c r="V23" i="9"/>
  <c r="T20" i="9"/>
  <c r="S20" i="9"/>
  <c r="Q20" i="9"/>
  <c r="P20" i="9"/>
  <c r="N20" i="9"/>
  <c r="M20" i="9"/>
  <c r="K20" i="9"/>
  <c r="J20" i="9"/>
  <c r="H20" i="9"/>
  <c r="G20" i="9"/>
  <c r="AI21" i="9"/>
  <c r="AH21" i="9"/>
  <c r="Z26" i="9"/>
  <c r="Y26" i="9"/>
  <c r="W11" i="9"/>
  <c r="V11" i="9"/>
  <c r="T29" i="9"/>
  <c r="S29" i="9"/>
  <c r="Q29" i="9"/>
  <c r="P29" i="9"/>
  <c r="N29" i="9"/>
  <c r="M29" i="9"/>
  <c r="K29" i="9"/>
  <c r="J29" i="9"/>
  <c r="H29" i="9"/>
  <c r="G29" i="9"/>
  <c r="AI17" i="9"/>
  <c r="AH17" i="9"/>
  <c r="AL17" i="9" s="1"/>
  <c r="Z23" i="9"/>
  <c r="Y23" i="9"/>
  <c r="W22" i="9"/>
  <c r="V22" i="9"/>
  <c r="T28" i="9"/>
  <c r="S28" i="9"/>
  <c r="Q28" i="9"/>
  <c r="P28" i="9"/>
  <c r="N28" i="9"/>
  <c r="M28" i="9"/>
  <c r="K28" i="9"/>
  <c r="J28" i="9"/>
  <c r="H28" i="9"/>
  <c r="G28" i="9"/>
  <c r="AI16" i="9"/>
  <c r="AH16" i="9"/>
  <c r="AL16" i="9" s="1"/>
  <c r="Z12" i="9"/>
  <c r="Y12" i="9"/>
  <c r="W14" i="9"/>
  <c r="V14" i="9"/>
  <c r="T19" i="9"/>
  <c r="S19" i="9"/>
  <c r="Q19" i="9"/>
  <c r="P19" i="9"/>
  <c r="N19" i="9"/>
  <c r="M19" i="9"/>
  <c r="K19" i="9"/>
  <c r="J19" i="9"/>
  <c r="H19" i="9"/>
  <c r="AS12" i="9" s="1"/>
  <c r="G19" i="9"/>
  <c r="AI20" i="9"/>
  <c r="AH20" i="9"/>
  <c r="Z22" i="9"/>
  <c r="Y22" i="9"/>
  <c r="W10" i="9"/>
  <c r="V10" i="9"/>
  <c r="T26" i="9"/>
  <c r="S26" i="9"/>
  <c r="Q26" i="9"/>
  <c r="P26" i="9"/>
  <c r="N26" i="9"/>
  <c r="M26" i="9"/>
  <c r="K26" i="9"/>
  <c r="J26" i="9"/>
  <c r="H26" i="9"/>
  <c r="G26" i="9"/>
  <c r="AI15" i="9"/>
  <c r="AH15" i="9"/>
  <c r="Z20" i="9"/>
  <c r="Y20" i="9"/>
  <c r="W20" i="9"/>
  <c r="V20" i="9"/>
  <c r="T18" i="9"/>
  <c r="S18" i="9"/>
  <c r="Q18" i="9"/>
  <c r="P18" i="9"/>
  <c r="N18" i="9"/>
  <c r="M18" i="9"/>
  <c r="K18" i="9"/>
  <c r="J18" i="9"/>
  <c r="H18" i="9"/>
  <c r="G18" i="9"/>
  <c r="AI18" i="9"/>
  <c r="AH18" i="9"/>
  <c r="Z15" i="9"/>
  <c r="Y15" i="9"/>
  <c r="W29" i="9"/>
  <c r="V29" i="9"/>
  <c r="T15" i="9"/>
  <c r="S15" i="9"/>
  <c r="Q15" i="9"/>
  <c r="P15" i="9"/>
  <c r="N15" i="9"/>
  <c r="M15" i="9"/>
  <c r="K10" i="9"/>
  <c r="J10" i="9"/>
  <c r="H10" i="9"/>
  <c r="G10" i="9"/>
  <c r="AI11" i="9"/>
  <c r="AH11" i="9"/>
  <c r="Z18" i="9"/>
  <c r="Y18" i="9"/>
  <c r="W28" i="9"/>
  <c r="V28" i="9"/>
  <c r="T13" i="9"/>
  <c r="S13" i="9"/>
  <c r="Q13" i="9"/>
  <c r="P13" i="9"/>
  <c r="N13" i="9"/>
  <c r="M13" i="9"/>
  <c r="K11" i="9"/>
  <c r="J11" i="9"/>
  <c r="H11" i="9"/>
  <c r="G11" i="9"/>
  <c r="AI12" i="9"/>
  <c r="AH12" i="9"/>
  <c r="AL12" i="9" s="1"/>
  <c r="Z11" i="9"/>
  <c r="Y11" i="9"/>
  <c r="W19" i="9"/>
  <c r="V19" i="9"/>
  <c r="T11" i="9"/>
  <c r="S11" i="9"/>
  <c r="Q11" i="9"/>
  <c r="P11" i="9"/>
  <c r="N11" i="9"/>
  <c r="M11" i="9"/>
  <c r="K13" i="9"/>
  <c r="J13" i="9"/>
  <c r="H13" i="9"/>
  <c r="G13" i="9"/>
  <c r="AI14" i="9"/>
  <c r="AH14" i="9"/>
  <c r="Z14" i="9"/>
  <c r="Y14" i="9"/>
  <c r="W26" i="9"/>
  <c r="V26" i="9"/>
  <c r="T10" i="9"/>
  <c r="S10" i="9"/>
  <c r="Q10" i="9"/>
  <c r="P10" i="9"/>
  <c r="N10" i="9"/>
  <c r="M10" i="9"/>
  <c r="K14" i="9"/>
  <c r="J14" i="9"/>
  <c r="H14" i="9"/>
  <c r="G14" i="9"/>
  <c r="BE10" i="9"/>
  <c r="AI10" i="9"/>
  <c r="AH10" i="9"/>
  <c r="Z10" i="9"/>
  <c r="Y10" i="9"/>
  <c r="W18" i="9"/>
  <c r="V18" i="9"/>
  <c r="T14" i="9"/>
  <c r="S14" i="9"/>
  <c r="Q14" i="9"/>
  <c r="P14" i="9"/>
  <c r="N14" i="9"/>
  <c r="M14" i="9"/>
  <c r="K15" i="9"/>
  <c r="J15" i="9"/>
  <c r="H15" i="9"/>
  <c r="G15" i="9"/>
  <c r="N28" i="7"/>
  <c r="M28" i="7"/>
  <c r="K28" i="7"/>
  <c r="J28" i="7"/>
  <c r="H28" i="7"/>
  <c r="G28" i="7"/>
  <c r="N38" i="7"/>
  <c r="M38" i="7"/>
  <c r="K38" i="7"/>
  <c r="J38" i="7"/>
  <c r="H38" i="7"/>
  <c r="G38" i="7"/>
  <c r="N21" i="7"/>
  <c r="M21" i="7"/>
  <c r="K21" i="7"/>
  <c r="J21" i="7"/>
  <c r="H21" i="7"/>
  <c r="G21" i="7"/>
  <c r="N31" i="7"/>
  <c r="M31" i="7"/>
  <c r="K31" i="7"/>
  <c r="J31" i="7"/>
  <c r="H31" i="7"/>
  <c r="G31" i="7"/>
  <c r="N34" i="7"/>
  <c r="M34" i="7"/>
  <c r="K34" i="7"/>
  <c r="J34" i="7"/>
  <c r="H34" i="7"/>
  <c r="G34" i="7"/>
  <c r="N29" i="7"/>
  <c r="M29" i="7"/>
  <c r="K29" i="7"/>
  <c r="J29" i="7"/>
  <c r="H29" i="7"/>
  <c r="G29" i="7"/>
  <c r="T28" i="7"/>
  <c r="S28" i="7"/>
  <c r="Q28" i="7"/>
  <c r="P28" i="7"/>
  <c r="AI28" i="7"/>
  <c r="AH28" i="7"/>
  <c r="Z28" i="7"/>
  <c r="Y28" i="7"/>
  <c r="W28" i="7"/>
  <c r="V28" i="7"/>
  <c r="T38" i="7"/>
  <c r="S38" i="7"/>
  <c r="Q38" i="7"/>
  <c r="P38" i="7"/>
  <c r="N30" i="7"/>
  <c r="M30" i="7"/>
  <c r="K12" i="7"/>
  <c r="J12" i="7"/>
  <c r="H12" i="7"/>
  <c r="G12" i="7"/>
  <c r="AI38" i="7"/>
  <c r="AH38" i="7"/>
  <c r="Z38" i="7"/>
  <c r="Y38" i="7"/>
  <c r="W38" i="7"/>
  <c r="V38" i="7"/>
  <c r="T37" i="7"/>
  <c r="S37" i="7"/>
  <c r="Q37" i="7"/>
  <c r="P37" i="7"/>
  <c r="N26" i="7"/>
  <c r="M26" i="7"/>
  <c r="K37" i="7"/>
  <c r="J37" i="7"/>
  <c r="H37" i="7"/>
  <c r="G37" i="7"/>
  <c r="AI37" i="7"/>
  <c r="AH37" i="7"/>
  <c r="Z37" i="7"/>
  <c r="Y37" i="7"/>
  <c r="W37" i="7"/>
  <c r="V37" i="7"/>
  <c r="T12" i="7"/>
  <c r="S12" i="7"/>
  <c r="Q12" i="7"/>
  <c r="P12" i="7"/>
  <c r="AI12" i="7"/>
  <c r="AH12" i="7"/>
  <c r="Z12" i="7"/>
  <c r="Y12" i="7"/>
  <c r="W12" i="7"/>
  <c r="V12" i="7"/>
  <c r="AI21" i="7"/>
  <c r="AH21" i="7"/>
  <c r="Z21" i="7"/>
  <c r="Y21" i="7"/>
  <c r="W21" i="7"/>
  <c r="V21" i="7"/>
  <c r="T21" i="7"/>
  <c r="S21" i="7"/>
  <c r="Q21" i="7"/>
  <c r="P21" i="7"/>
  <c r="N12" i="7"/>
  <c r="M12" i="7"/>
  <c r="AI31" i="7"/>
  <c r="AH31" i="7"/>
  <c r="Z31" i="7"/>
  <c r="Y31" i="7"/>
  <c r="W31" i="7"/>
  <c r="V31" i="7"/>
  <c r="T31" i="7"/>
  <c r="S31" i="7"/>
  <c r="Q31" i="7"/>
  <c r="P31" i="7"/>
  <c r="N37" i="7"/>
  <c r="M37" i="7"/>
  <c r="AI34" i="7"/>
  <c r="AH34" i="7"/>
  <c r="Z34" i="7"/>
  <c r="Y34" i="7"/>
  <c r="W34" i="7"/>
  <c r="V34" i="7"/>
  <c r="T34" i="7"/>
  <c r="S34" i="7"/>
  <c r="Q34" i="7"/>
  <c r="P34" i="7"/>
  <c r="K26" i="7"/>
  <c r="J26" i="7"/>
  <c r="H26" i="7"/>
  <c r="G26" i="7"/>
  <c r="AI26" i="7"/>
  <c r="AH26" i="7"/>
  <c r="Z26" i="7"/>
  <c r="Y26" i="7"/>
  <c r="W26" i="7"/>
  <c r="V26" i="7"/>
  <c r="T26" i="7"/>
  <c r="S26" i="7"/>
  <c r="Q26" i="7"/>
  <c r="P26" i="7"/>
  <c r="K30" i="7"/>
  <c r="J30" i="7"/>
  <c r="H30" i="7"/>
  <c r="G30" i="7"/>
  <c r="AI30" i="7"/>
  <c r="AH30" i="7"/>
  <c r="Z30" i="7"/>
  <c r="Y30" i="7"/>
  <c r="W30" i="7"/>
  <c r="V30" i="7"/>
  <c r="T30" i="7"/>
  <c r="S30" i="7"/>
  <c r="Q30" i="7"/>
  <c r="P30" i="7"/>
  <c r="AI29" i="7"/>
  <c r="AH29" i="7"/>
  <c r="Z29" i="7"/>
  <c r="Y29" i="7"/>
  <c r="W29" i="7"/>
  <c r="V29" i="7"/>
  <c r="T29" i="7"/>
  <c r="S29" i="7"/>
  <c r="Q29" i="7"/>
  <c r="P29" i="7"/>
  <c r="AL12" i="7"/>
  <c r="AI36" i="6"/>
  <c r="AH36" i="6"/>
  <c r="Z27" i="6"/>
  <c r="Y27" i="6"/>
  <c r="W12" i="6"/>
  <c r="V12" i="6"/>
  <c r="T40" i="6"/>
  <c r="S40" i="6"/>
  <c r="Q40" i="6"/>
  <c r="P40" i="6"/>
  <c r="N40" i="6"/>
  <c r="M40" i="6"/>
  <c r="K37" i="6"/>
  <c r="J37" i="6"/>
  <c r="H37" i="6"/>
  <c r="G37" i="6"/>
  <c r="AI39" i="6"/>
  <c r="AH39" i="6"/>
  <c r="Z36" i="6"/>
  <c r="Y36" i="6"/>
  <c r="W44" i="6"/>
  <c r="V44" i="6"/>
  <c r="T37" i="6"/>
  <c r="S37" i="6"/>
  <c r="Q37" i="6"/>
  <c r="P37" i="6"/>
  <c r="N37" i="6"/>
  <c r="M37" i="6"/>
  <c r="K53" i="6"/>
  <c r="J53" i="6"/>
  <c r="H53" i="6"/>
  <c r="G53" i="6"/>
  <c r="AI44" i="6"/>
  <c r="AH44" i="6"/>
  <c r="Z41" i="6"/>
  <c r="Y41" i="6"/>
  <c r="W35" i="6"/>
  <c r="V35" i="6"/>
  <c r="T51" i="6"/>
  <c r="S51" i="6"/>
  <c r="Q51" i="6"/>
  <c r="P51" i="6"/>
  <c r="N51" i="6"/>
  <c r="M51" i="6"/>
  <c r="K44" i="6"/>
  <c r="J44" i="6"/>
  <c r="H44" i="6"/>
  <c r="G44" i="6"/>
  <c r="AI46" i="6"/>
  <c r="AH46" i="6"/>
  <c r="Z16" i="6"/>
  <c r="Y16" i="6"/>
  <c r="W41" i="6"/>
  <c r="V41" i="6"/>
  <c r="T46" i="6"/>
  <c r="S46" i="6"/>
  <c r="Q46" i="6"/>
  <c r="P46" i="6"/>
  <c r="N46" i="6"/>
  <c r="M46" i="6"/>
  <c r="K51" i="6"/>
  <c r="J51" i="6"/>
  <c r="H51" i="6"/>
  <c r="G51" i="6"/>
  <c r="AI38" i="6"/>
  <c r="AH38" i="6"/>
  <c r="Z15" i="6"/>
  <c r="Y15" i="6"/>
  <c r="W46" i="6"/>
  <c r="V46" i="6"/>
  <c r="T38" i="6"/>
  <c r="S38" i="6"/>
  <c r="Q38" i="6"/>
  <c r="P38" i="6"/>
  <c r="N38" i="6"/>
  <c r="M38" i="6"/>
  <c r="K38" i="6"/>
  <c r="J38" i="6"/>
  <c r="H38" i="6"/>
  <c r="G38" i="6"/>
  <c r="AI42" i="6"/>
  <c r="AH42" i="6"/>
  <c r="Z46" i="6"/>
  <c r="Y46" i="6"/>
  <c r="W16" i="6"/>
  <c r="V16" i="6"/>
  <c r="T42" i="6"/>
  <c r="S42" i="6"/>
  <c r="Q42" i="6"/>
  <c r="P42" i="6"/>
  <c r="N42" i="6"/>
  <c r="M42" i="6"/>
  <c r="K43" i="6"/>
  <c r="J43" i="6"/>
  <c r="H43" i="6"/>
  <c r="G43" i="6"/>
  <c r="AI40" i="6"/>
  <c r="AH40" i="6"/>
  <c r="Z12" i="6"/>
  <c r="Y12" i="6"/>
  <c r="W15" i="6"/>
  <c r="V15" i="6"/>
  <c r="T36" i="6"/>
  <c r="S36" i="6"/>
  <c r="Q36" i="6"/>
  <c r="P36" i="6"/>
  <c r="N36" i="6"/>
  <c r="M36" i="6"/>
  <c r="K47" i="6"/>
  <c r="J47" i="6"/>
  <c r="H47" i="6"/>
  <c r="G47" i="6"/>
  <c r="AI45" i="6"/>
  <c r="AH45" i="6"/>
  <c r="Z19" i="6"/>
  <c r="Y19" i="6"/>
  <c r="W10" i="6"/>
  <c r="V10" i="6"/>
  <c r="T43" i="6"/>
  <c r="S43" i="6"/>
  <c r="Q43" i="6"/>
  <c r="P43" i="6"/>
  <c r="N43" i="6"/>
  <c r="M43" i="6"/>
  <c r="K35" i="6"/>
  <c r="J35" i="6"/>
  <c r="H35" i="6"/>
  <c r="G35" i="6"/>
  <c r="AI37" i="6"/>
  <c r="AH37" i="6"/>
  <c r="Z44" i="6"/>
  <c r="Y44" i="6"/>
  <c r="W23" i="6"/>
  <c r="V23" i="6"/>
  <c r="T34" i="6"/>
  <c r="S34" i="6"/>
  <c r="Q34" i="6"/>
  <c r="P34" i="6"/>
  <c r="N34" i="6"/>
  <c r="M34" i="6"/>
  <c r="K22" i="6"/>
  <c r="J22" i="6"/>
  <c r="H22" i="6"/>
  <c r="G22" i="6"/>
  <c r="AI35" i="6"/>
  <c r="AH35" i="6"/>
  <c r="Z30" i="6"/>
  <c r="Y30" i="6"/>
  <c r="W36" i="6"/>
  <c r="V36" i="6"/>
  <c r="T35" i="6"/>
  <c r="S35" i="6"/>
  <c r="Q35" i="6"/>
  <c r="P35" i="6"/>
  <c r="N35" i="6"/>
  <c r="M35" i="6"/>
  <c r="K20" i="6"/>
  <c r="J20" i="6"/>
  <c r="H20" i="6"/>
  <c r="G20" i="6"/>
  <c r="AI34" i="6"/>
  <c r="AH34" i="6"/>
  <c r="Z51" i="6"/>
  <c r="Y51" i="6"/>
  <c r="W30" i="6"/>
  <c r="V30" i="6"/>
  <c r="T29" i="6"/>
  <c r="S29" i="6"/>
  <c r="Q29" i="6"/>
  <c r="P29" i="6"/>
  <c r="N29" i="6"/>
  <c r="M29" i="6"/>
  <c r="K36" i="6"/>
  <c r="J36" i="6"/>
  <c r="H36" i="6"/>
  <c r="G36" i="6"/>
  <c r="AI31" i="6"/>
  <c r="AH31" i="6"/>
  <c r="Z13" i="6"/>
  <c r="Y13" i="6"/>
  <c r="W29" i="6"/>
  <c r="V29" i="6"/>
  <c r="T31" i="6"/>
  <c r="S31" i="6"/>
  <c r="Q31" i="6"/>
  <c r="P31" i="6"/>
  <c r="N31" i="6"/>
  <c r="M31" i="6"/>
  <c r="K46" i="6"/>
  <c r="J46" i="6"/>
  <c r="H46" i="6"/>
  <c r="G46" i="6"/>
  <c r="AI30" i="6"/>
  <c r="AH30" i="6"/>
  <c r="Z17" i="6"/>
  <c r="Y17" i="6"/>
  <c r="W13" i="6"/>
  <c r="V13" i="6"/>
  <c r="T24" i="6"/>
  <c r="S24" i="6"/>
  <c r="Q24" i="6"/>
  <c r="P24" i="6"/>
  <c r="N24" i="6"/>
  <c r="M24" i="6"/>
  <c r="K31" i="6"/>
  <c r="J31" i="6"/>
  <c r="H31" i="6"/>
  <c r="G31" i="6"/>
  <c r="AI26" i="6"/>
  <c r="AH26" i="6"/>
  <c r="Z39" i="6"/>
  <c r="Y39" i="6"/>
  <c r="W34" i="6"/>
  <c r="V34" i="6"/>
  <c r="T32" i="6"/>
  <c r="S32" i="6"/>
  <c r="Q32" i="6"/>
  <c r="P32" i="6"/>
  <c r="N32" i="6"/>
  <c r="M32" i="6"/>
  <c r="K30" i="6"/>
  <c r="J30" i="6"/>
  <c r="H30" i="6"/>
  <c r="G30" i="6"/>
  <c r="AI32" i="6"/>
  <c r="AH32" i="6"/>
  <c r="Z34" i="6"/>
  <c r="Y34" i="6"/>
  <c r="W51" i="6"/>
  <c r="V51" i="6"/>
  <c r="T39" i="6"/>
  <c r="S39" i="6"/>
  <c r="Q39" i="6"/>
  <c r="P39" i="6"/>
  <c r="N39" i="6"/>
  <c r="M39" i="6"/>
  <c r="K33" i="6"/>
  <c r="J33" i="6"/>
  <c r="H33" i="6"/>
  <c r="G33" i="6"/>
  <c r="AI27" i="6"/>
  <c r="AH27" i="6"/>
  <c r="Z14" i="6"/>
  <c r="Y14" i="6"/>
  <c r="W11" i="6"/>
  <c r="V11" i="6"/>
  <c r="T30" i="6"/>
  <c r="S30" i="6"/>
  <c r="Q30" i="6"/>
  <c r="P30" i="6"/>
  <c r="N30" i="6"/>
  <c r="M30" i="6"/>
  <c r="K32" i="6"/>
  <c r="J32" i="6"/>
  <c r="H32" i="6"/>
  <c r="G32" i="6"/>
  <c r="AI28" i="6"/>
  <c r="AH28" i="6"/>
  <c r="Z40" i="6"/>
  <c r="Y40" i="6"/>
  <c r="W53" i="6"/>
  <c r="V53" i="6"/>
  <c r="T27" i="6"/>
  <c r="S27" i="6"/>
  <c r="Q27" i="6"/>
  <c r="P27" i="6"/>
  <c r="N27" i="6"/>
  <c r="M27" i="6"/>
  <c r="K27" i="6"/>
  <c r="J27" i="6"/>
  <c r="H27" i="6"/>
  <c r="G27" i="6"/>
  <c r="AI29" i="6"/>
  <c r="AH29" i="6"/>
  <c r="Z53" i="6"/>
  <c r="Y53" i="6"/>
  <c r="W39" i="6"/>
  <c r="V39" i="6"/>
  <c r="T25" i="6"/>
  <c r="S25" i="6"/>
  <c r="Q25" i="6"/>
  <c r="P25" i="6"/>
  <c r="N25" i="6"/>
  <c r="M25" i="6"/>
  <c r="K34" i="6"/>
  <c r="J34" i="6"/>
  <c r="H34" i="6"/>
  <c r="G34" i="6"/>
  <c r="AI23" i="6"/>
  <c r="AH23" i="6"/>
  <c r="Z38" i="6"/>
  <c r="Y38" i="6"/>
  <c r="W40" i="6"/>
  <c r="V40" i="6"/>
  <c r="T22" i="6"/>
  <c r="S22" i="6"/>
  <c r="Q22" i="6"/>
  <c r="P22" i="6"/>
  <c r="N22" i="6"/>
  <c r="M22" i="6"/>
  <c r="K25" i="6"/>
  <c r="J25" i="6"/>
  <c r="H25" i="6"/>
  <c r="G25" i="6"/>
  <c r="AI21" i="6"/>
  <c r="AH21" i="6"/>
  <c r="Z43" i="6"/>
  <c r="Y43" i="6"/>
  <c r="W45" i="6"/>
  <c r="V45" i="6"/>
  <c r="T19" i="6"/>
  <c r="S19" i="6"/>
  <c r="Q19" i="6"/>
  <c r="P19" i="6"/>
  <c r="N19" i="6"/>
  <c r="M19" i="6"/>
  <c r="K29" i="6"/>
  <c r="J29" i="6"/>
  <c r="H29" i="6"/>
  <c r="G29" i="6"/>
  <c r="AI33" i="6"/>
  <c r="AH33" i="6"/>
  <c r="Z29" i="6"/>
  <c r="Y29" i="6"/>
  <c r="W27" i="6"/>
  <c r="V27" i="6"/>
  <c r="T33" i="6"/>
  <c r="S33" i="6"/>
  <c r="Q33" i="6"/>
  <c r="P33" i="6"/>
  <c r="N33" i="6"/>
  <c r="M33" i="6"/>
  <c r="K26" i="6"/>
  <c r="J26" i="6"/>
  <c r="H26" i="6"/>
  <c r="G26" i="6"/>
  <c r="AI24" i="6"/>
  <c r="AH24" i="6"/>
  <c r="Z32" i="6"/>
  <c r="Y32" i="6"/>
  <c r="W14" i="6"/>
  <c r="V14" i="6"/>
  <c r="T26" i="6"/>
  <c r="S26" i="6"/>
  <c r="Q26" i="6"/>
  <c r="P26" i="6"/>
  <c r="N26" i="6"/>
  <c r="M26" i="6"/>
  <c r="K19" i="6"/>
  <c r="J19" i="6"/>
  <c r="H19" i="6"/>
  <c r="G19" i="6"/>
  <c r="AI19" i="6"/>
  <c r="AH19" i="6"/>
  <c r="Z24" i="6"/>
  <c r="Y24" i="6"/>
  <c r="W25" i="6"/>
  <c r="V25" i="6"/>
  <c r="T23" i="6"/>
  <c r="S23" i="6"/>
  <c r="Q23" i="6"/>
  <c r="P23" i="6"/>
  <c r="N23" i="6"/>
  <c r="M23" i="6"/>
  <c r="K23" i="6"/>
  <c r="J23" i="6"/>
  <c r="H23" i="6"/>
  <c r="G23" i="6"/>
  <c r="AI20" i="6"/>
  <c r="AH20" i="6"/>
  <c r="Z45" i="6"/>
  <c r="Y45" i="6"/>
  <c r="W32" i="6"/>
  <c r="V32" i="6"/>
  <c r="T20" i="6"/>
  <c r="S20" i="6"/>
  <c r="Q20" i="6"/>
  <c r="P20" i="6"/>
  <c r="N20" i="6"/>
  <c r="M20" i="6"/>
  <c r="K14" i="6"/>
  <c r="J14" i="6"/>
  <c r="H14" i="6"/>
  <c r="G14" i="6"/>
  <c r="AI22" i="6"/>
  <c r="AH22" i="6"/>
  <c r="Z25" i="6"/>
  <c r="Y25" i="6"/>
  <c r="W38" i="6"/>
  <c r="V38" i="6"/>
  <c r="T21" i="6"/>
  <c r="S21" i="6"/>
  <c r="Q21" i="6"/>
  <c r="P21" i="6"/>
  <c r="N21" i="6"/>
  <c r="M21" i="6"/>
  <c r="K28" i="6"/>
  <c r="J28" i="6"/>
  <c r="H28" i="6"/>
  <c r="G28" i="6"/>
  <c r="AI25" i="6"/>
  <c r="AH25" i="6"/>
  <c r="Z11" i="6"/>
  <c r="Y11" i="6"/>
  <c r="W17" i="6"/>
  <c r="V17" i="6"/>
  <c r="T28" i="6"/>
  <c r="S28" i="6"/>
  <c r="Q28" i="6"/>
  <c r="P28" i="6"/>
  <c r="N28" i="6"/>
  <c r="M28" i="6"/>
  <c r="K39" i="6"/>
  <c r="J39" i="6"/>
  <c r="H39" i="6"/>
  <c r="G39" i="6"/>
  <c r="AI14" i="6"/>
  <c r="AH14" i="6"/>
  <c r="Z18" i="6"/>
  <c r="Y18" i="6"/>
  <c r="W18" i="6"/>
  <c r="V18" i="6"/>
  <c r="T14" i="6"/>
  <c r="S14" i="6"/>
  <c r="Q14" i="6"/>
  <c r="P14" i="6"/>
  <c r="N14" i="6"/>
  <c r="M14" i="6"/>
  <c r="K21" i="6"/>
  <c r="J21" i="6"/>
  <c r="H21" i="6"/>
  <c r="G21" i="6"/>
  <c r="AI16" i="6"/>
  <c r="AH16" i="6"/>
  <c r="Z48" i="6"/>
  <c r="Y48" i="6"/>
  <c r="W24" i="6"/>
  <c r="V24" i="6"/>
  <c r="T18" i="6"/>
  <c r="S18" i="6"/>
  <c r="Q18" i="6"/>
  <c r="P18" i="6"/>
  <c r="N18" i="6"/>
  <c r="M18" i="6"/>
  <c r="K17" i="6"/>
  <c r="J17" i="6"/>
  <c r="H17" i="6"/>
  <c r="AX45" i="6" s="1"/>
  <c r="G17" i="6"/>
  <c r="AI13" i="6"/>
  <c r="AH13" i="6"/>
  <c r="Z37" i="6"/>
  <c r="Y37" i="6"/>
  <c r="W37" i="6"/>
  <c r="V37" i="6"/>
  <c r="T12" i="6"/>
  <c r="S12" i="6"/>
  <c r="Q12" i="6"/>
  <c r="P12" i="6"/>
  <c r="N12" i="6"/>
  <c r="M12" i="6"/>
  <c r="K10" i="6"/>
  <c r="J10" i="6"/>
  <c r="H10" i="6"/>
  <c r="AS53" i="6" s="1"/>
  <c r="G10" i="6"/>
  <c r="AI15" i="6"/>
  <c r="AH15" i="6"/>
  <c r="Y42" i="6"/>
  <c r="W42" i="6"/>
  <c r="V42" i="6"/>
  <c r="T16" i="6"/>
  <c r="S16" i="6"/>
  <c r="Q16" i="6"/>
  <c r="P16" i="6"/>
  <c r="N16" i="6"/>
  <c r="M16" i="6"/>
  <c r="K15" i="6"/>
  <c r="J15" i="6"/>
  <c r="H15" i="6"/>
  <c r="G15" i="6"/>
  <c r="AI17" i="6"/>
  <c r="AH17" i="6"/>
  <c r="Z52" i="6"/>
  <c r="Y52" i="6"/>
  <c r="W43" i="6"/>
  <c r="V43" i="6"/>
  <c r="T17" i="6"/>
  <c r="S17" i="6"/>
  <c r="Q17" i="6"/>
  <c r="P17" i="6"/>
  <c r="N17" i="6"/>
  <c r="M17" i="6"/>
  <c r="K16" i="6"/>
  <c r="J16" i="6"/>
  <c r="H16" i="6"/>
  <c r="G16" i="6"/>
  <c r="AI18" i="6"/>
  <c r="AH18" i="6"/>
  <c r="Z47" i="6"/>
  <c r="Y47" i="6"/>
  <c r="W47" i="6"/>
  <c r="V47" i="6"/>
  <c r="T15" i="6"/>
  <c r="S15" i="6"/>
  <c r="Q15" i="6"/>
  <c r="P15" i="6"/>
  <c r="N15" i="6"/>
  <c r="M15" i="6"/>
  <c r="K18" i="6"/>
  <c r="J18" i="6"/>
  <c r="H18" i="6"/>
  <c r="G18" i="6"/>
  <c r="AI12" i="6"/>
  <c r="AH12" i="6"/>
  <c r="Z28" i="6"/>
  <c r="Y28" i="6"/>
  <c r="W28" i="6"/>
  <c r="V28" i="6"/>
  <c r="T10" i="6"/>
  <c r="S10" i="6"/>
  <c r="Q10" i="6"/>
  <c r="P10" i="6"/>
  <c r="N10" i="6"/>
  <c r="M10" i="6"/>
  <c r="K13" i="6"/>
  <c r="J13" i="6"/>
  <c r="H13" i="6"/>
  <c r="G13" i="6"/>
  <c r="AI10" i="6"/>
  <c r="AH10" i="6"/>
  <c r="Z22" i="6"/>
  <c r="Y22" i="6"/>
  <c r="W22" i="6"/>
  <c r="V22" i="6"/>
  <c r="T13" i="6"/>
  <c r="S13" i="6"/>
  <c r="Q13" i="6"/>
  <c r="P13" i="6"/>
  <c r="N13" i="6"/>
  <c r="M13" i="6"/>
  <c r="K12" i="6"/>
  <c r="J12" i="6"/>
  <c r="H12" i="6"/>
  <c r="G12" i="6"/>
  <c r="BE10" i="6"/>
  <c r="AI11" i="6"/>
  <c r="AH11" i="6"/>
  <c r="Z20" i="6"/>
  <c r="Y20" i="6"/>
  <c r="W20" i="6"/>
  <c r="V20" i="6"/>
  <c r="T11" i="6"/>
  <c r="S11" i="6"/>
  <c r="Q11" i="6"/>
  <c r="P11" i="6"/>
  <c r="N11" i="6"/>
  <c r="M11" i="6"/>
  <c r="K11" i="6"/>
  <c r="J11" i="6"/>
  <c r="H11" i="6"/>
  <c r="AS16" i="6" s="1"/>
  <c r="G11" i="6"/>
  <c r="AM36" i="4"/>
  <c r="AL36" i="4"/>
  <c r="AM33" i="4"/>
  <c r="AL33" i="4"/>
  <c r="AM39" i="4"/>
  <c r="AL39" i="4"/>
  <c r="AM31" i="4"/>
  <c r="AL31" i="4"/>
  <c r="AM26" i="4"/>
  <c r="AL26" i="4"/>
  <c r="AM38" i="4"/>
  <c r="AL38" i="4"/>
  <c r="AM37" i="4"/>
  <c r="AL37" i="4"/>
  <c r="AM32" i="4"/>
  <c r="AL32" i="4"/>
  <c r="AM34" i="4"/>
  <c r="AL34" i="4"/>
  <c r="AM29" i="4"/>
  <c r="AL29" i="4"/>
  <c r="AM30" i="4"/>
  <c r="AL30" i="4"/>
  <c r="AM22" i="4"/>
  <c r="AL22" i="4"/>
  <c r="AM27" i="4"/>
  <c r="AL27" i="4"/>
  <c r="AM35" i="4"/>
  <c r="AL35" i="4"/>
  <c r="AM25" i="4"/>
  <c r="AL25" i="4"/>
  <c r="AM23" i="4"/>
  <c r="AL23" i="4"/>
  <c r="AM18" i="4"/>
  <c r="AL18" i="4"/>
  <c r="AM21" i="4"/>
  <c r="AL21" i="4"/>
  <c r="AM24" i="4"/>
  <c r="AL24" i="4"/>
  <c r="AM28" i="4"/>
  <c r="AL28" i="4"/>
  <c r="AM20" i="4"/>
  <c r="AL20" i="4"/>
  <c r="AM19" i="4"/>
  <c r="AL19" i="4"/>
  <c r="AM15" i="4"/>
  <c r="AL15" i="4"/>
  <c r="AM13" i="4"/>
  <c r="AL13" i="4"/>
  <c r="AM11" i="4"/>
  <c r="AL11" i="4"/>
  <c r="AM16" i="4"/>
  <c r="AL16" i="4"/>
  <c r="AM17" i="4"/>
  <c r="AL17" i="4"/>
  <c r="AM12" i="4"/>
  <c r="AL12" i="4"/>
  <c r="AM10" i="4"/>
  <c r="AL10" i="4"/>
  <c r="AM14" i="4"/>
  <c r="AL14" i="4"/>
  <c r="AD37" i="4"/>
  <c r="AZ39" i="4" s="1"/>
  <c r="AC37" i="4"/>
  <c r="AD26" i="4"/>
  <c r="AC26" i="4"/>
  <c r="AD14" i="4"/>
  <c r="AC14" i="4"/>
  <c r="AD12" i="4"/>
  <c r="AC12" i="4"/>
  <c r="AD35" i="4"/>
  <c r="AC35" i="4"/>
  <c r="AD33" i="4"/>
  <c r="AC33" i="4"/>
  <c r="AD20" i="4"/>
  <c r="AC20" i="4"/>
  <c r="AD34" i="4"/>
  <c r="AC34" i="4"/>
  <c r="AD27" i="4"/>
  <c r="AC27" i="4"/>
  <c r="AD39" i="4"/>
  <c r="AC39" i="4"/>
  <c r="AD10" i="4"/>
  <c r="AC10" i="4"/>
  <c r="AD16" i="4"/>
  <c r="AC16" i="4"/>
  <c r="AD11" i="4"/>
  <c r="AC11" i="4"/>
  <c r="AD24" i="4"/>
  <c r="AC24" i="4"/>
  <c r="AD25" i="4"/>
  <c r="AC25" i="4"/>
  <c r="AD18" i="4"/>
  <c r="AC18" i="4"/>
  <c r="AD31" i="4"/>
  <c r="AC31" i="4"/>
  <c r="AD38" i="4"/>
  <c r="AC38" i="4"/>
  <c r="AD23" i="4"/>
  <c r="AC23" i="4"/>
  <c r="AD30" i="4"/>
  <c r="AC30" i="4"/>
  <c r="AD15" i="4"/>
  <c r="AC15" i="4"/>
  <c r="AD21" i="4"/>
  <c r="AC21" i="4"/>
  <c r="AD32" i="4"/>
  <c r="AC32" i="4"/>
  <c r="AD19" i="4"/>
  <c r="AC19" i="4"/>
  <c r="AD28" i="4"/>
  <c r="AC28" i="4"/>
  <c r="AD29" i="4"/>
  <c r="AC29" i="4"/>
  <c r="AD17" i="4"/>
  <c r="AC17" i="4"/>
  <c r="AD36" i="4"/>
  <c r="AC36" i="4"/>
  <c r="AD13" i="4"/>
  <c r="AC13" i="4"/>
  <c r="AD22" i="4"/>
  <c r="AC22" i="4"/>
  <c r="R10" i="4"/>
  <c r="AA37" i="4"/>
  <c r="Z37" i="4"/>
  <c r="AA26" i="4"/>
  <c r="Z26" i="4"/>
  <c r="AA14" i="4"/>
  <c r="Z14" i="4"/>
  <c r="AA12" i="4"/>
  <c r="Z12" i="4"/>
  <c r="AA35" i="4"/>
  <c r="Z35" i="4"/>
  <c r="AA33" i="4"/>
  <c r="Z33" i="4"/>
  <c r="AA20" i="4"/>
  <c r="Z20" i="4"/>
  <c r="AA34" i="4"/>
  <c r="Z34" i="4"/>
  <c r="AA27" i="4"/>
  <c r="Z27" i="4"/>
  <c r="AA39" i="4"/>
  <c r="Z39" i="4"/>
  <c r="AA10" i="4"/>
  <c r="Z10" i="4"/>
  <c r="AA16" i="4"/>
  <c r="Z16" i="4"/>
  <c r="AA11" i="4"/>
  <c r="Z11" i="4"/>
  <c r="AA24" i="4"/>
  <c r="Z24" i="4"/>
  <c r="AA25" i="4"/>
  <c r="Z25" i="4"/>
  <c r="AA18" i="4"/>
  <c r="Z18" i="4"/>
  <c r="AA31" i="4"/>
  <c r="Z31" i="4"/>
  <c r="AA38" i="4"/>
  <c r="Z38" i="4"/>
  <c r="AA23" i="4"/>
  <c r="Z23" i="4"/>
  <c r="AA30" i="4"/>
  <c r="Z30" i="4"/>
  <c r="AA15" i="4"/>
  <c r="Z15" i="4"/>
  <c r="AA21" i="4"/>
  <c r="Z21" i="4"/>
  <c r="AA32" i="4"/>
  <c r="Z32" i="4"/>
  <c r="AA19" i="4"/>
  <c r="Z19" i="4"/>
  <c r="AA28" i="4"/>
  <c r="Z28" i="4"/>
  <c r="AA29" i="4"/>
  <c r="Z29" i="4"/>
  <c r="AA17" i="4"/>
  <c r="Z17" i="4"/>
  <c r="AA36" i="4"/>
  <c r="Z36" i="4"/>
  <c r="AA13" i="4"/>
  <c r="Z13" i="4"/>
  <c r="AA22" i="4"/>
  <c r="Z22" i="4"/>
  <c r="X37" i="4"/>
  <c r="W37" i="4"/>
  <c r="X33" i="4"/>
  <c r="W33" i="4"/>
  <c r="X14" i="4"/>
  <c r="W14" i="4"/>
  <c r="X20" i="4"/>
  <c r="W20" i="4"/>
  <c r="X11" i="4"/>
  <c r="W11" i="4"/>
  <c r="X12" i="4"/>
  <c r="W12" i="4"/>
  <c r="X34" i="4"/>
  <c r="W34" i="4"/>
  <c r="X26" i="4"/>
  <c r="W26" i="4"/>
  <c r="X27" i="4"/>
  <c r="W27" i="4"/>
  <c r="X24" i="4"/>
  <c r="W24" i="4"/>
  <c r="X10" i="4"/>
  <c r="W10" i="4"/>
  <c r="X25" i="4"/>
  <c r="W25" i="4"/>
  <c r="X39" i="4"/>
  <c r="W39" i="4"/>
  <c r="X30" i="4"/>
  <c r="W30" i="4"/>
  <c r="X23" i="4"/>
  <c r="W23" i="4"/>
  <c r="X38" i="4"/>
  <c r="W38" i="4"/>
  <c r="X16" i="4"/>
  <c r="W16" i="4"/>
  <c r="X15" i="4"/>
  <c r="W15" i="4"/>
  <c r="X35" i="4"/>
  <c r="W35" i="4"/>
  <c r="X18" i="4"/>
  <c r="W18" i="4"/>
  <c r="X22" i="4"/>
  <c r="W22" i="4"/>
  <c r="X31" i="4"/>
  <c r="W31" i="4"/>
  <c r="X21" i="4"/>
  <c r="W21" i="4"/>
  <c r="X29" i="4"/>
  <c r="W29" i="4"/>
  <c r="X17" i="4"/>
  <c r="W17" i="4"/>
  <c r="X32" i="4"/>
  <c r="W32" i="4"/>
  <c r="X19" i="4"/>
  <c r="W19" i="4"/>
  <c r="X36" i="4"/>
  <c r="W36" i="4"/>
  <c r="X13" i="4"/>
  <c r="W13" i="4"/>
  <c r="X28" i="4"/>
  <c r="W28" i="4"/>
  <c r="U37" i="4"/>
  <c r="T37" i="4"/>
  <c r="U32" i="4"/>
  <c r="T32" i="4"/>
  <c r="U33" i="4"/>
  <c r="T33" i="4"/>
  <c r="U34" i="4"/>
  <c r="T34" i="4"/>
  <c r="U25" i="4"/>
  <c r="T25" i="4"/>
  <c r="U30" i="4"/>
  <c r="T30" i="4"/>
  <c r="U35" i="4"/>
  <c r="T35" i="4"/>
  <c r="U36" i="4"/>
  <c r="T36" i="4"/>
  <c r="U39" i="4"/>
  <c r="T39" i="4"/>
  <c r="U38" i="4"/>
  <c r="T38" i="4"/>
  <c r="U26" i="4"/>
  <c r="T26" i="4"/>
  <c r="U22" i="4"/>
  <c r="T22" i="4"/>
  <c r="U31" i="4"/>
  <c r="T31" i="4"/>
  <c r="U29" i="4"/>
  <c r="T29" i="4"/>
  <c r="U28" i="4"/>
  <c r="T28" i="4"/>
  <c r="U24" i="4"/>
  <c r="T24" i="4"/>
  <c r="U18" i="4"/>
  <c r="T18" i="4"/>
  <c r="U20" i="4"/>
  <c r="T20" i="4"/>
  <c r="U23" i="4"/>
  <c r="T23" i="4"/>
  <c r="U27" i="4"/>
  <c r="T27" i="4"/>
  <c r="U14" i="4"/>
  <c r="T14" i="4"/>
  <c r="U21" i="4"/>
  <c r="T21" i="4"/>
  <c r="U19" i="4"/>
  <c r="T19" i="4"/>
  <c r="U12" i="4"/>
  <c r="T12" i="4"/>
  <c r="U11" i="4"/>
  <c r="T11" i="4"/>
  <c r="U15" i="4"/>
  <c r="T15" i="4"/>
  <c r="U17" i="4"/>
  <c r="T17" i="4"/>
  <c r="U13" i="4"/>
  <c r="T13" i="4"/>
  <c r="U10" i="4"/>
  <c r="T10" i="4"/>
  <c r="U16" i="4"/>
  <c r="T16" i="4"/>
  <c r="R37" i="4"/>
  <c r="Q37" i="4"/>
  <c r="R32" i="4"/>
  <c r="Q32" i="4"/>
  <c r="R33" i="4"/>
  <c r="Q33" i="4"/>
  <c r="R34" i="4"/>
  <c r="Q34" i="4"/>
  <c r="R25" i="4"/>
  <c r="Q25" i="4"/>
  <c r="R30" i="4"/>
  <c r="Q30" i="4"/>
  <c r="R35" i="4"/>
  <c r="Q35" i="4"/>
  <c r="R36" i="4"/>
  <c r="Q36" i="4"/>
  <c r="R39" i="4"/>
  <c r="Q39" i="4"/>
  <c r="R38" i="4"/>
  <c r="Q38" i="4"/>
  <c r="R26" i="4"/>
  <c r="Q26" i="4"/>
  <c r="R22" i="4"/>
  <c r="Q22" i="4"/>
  <c r="R31" i="4"/>
  <c r="Q31" i="4"/>
  <c r="R29" i="4"/>
  <c r="Q29" i="4"/>
  <c r="R28" i="4"/>
  <c r="Q28" i="4"/>
  <c r="R24" i="4"/>
  <c r="Q24" i="4"/>
  <c r="R18" i="4"/>
  <c r="Q18" i="4"/>
  <c r="R20" i="4"/>
  <c r="Q20" i="4"/>
  <c r="R23" i="4"/>
  <c r="Q23" i="4"/>
  <c r="R27" i="4"/>
  <c r="Q27" i="4"/>
  <c r="R14" i="4"/>
  <c r="Q14" i="4"/>
  <c r="R21" i="4"/>
  <c r="Q21" i="4"/>
  <c r="R19" i="4"/>
  <c r="Q19" i="4"/>
  <c r="R12" i="4"/>
  <c r="Q12" i="4"/>
  <c r="R11" i="4"/>
  <c r="Q11" i="4"/>
  <c r="R15" i="4"/>
  <c r="Q15" i="4"/>
  <c r="R17" i="4"/>
  <c r="Q17" i="4"/>
  <c r="R13" i="4"/>
  <c r="Q13" i="4"/>
  <c r="Q10" i="4"/>
  <c r="R16" i="4"/>
  <c r="Q16" i="4"/>
  <c r="O37" i="4"/>
  <c r="N37" i="4"/>
  <c r="O32" i="4"/>
  <c r="N32" i="4"/>
  <c r="O14" i="4"/>
  <c r="N14" i="4"/>
  <c r="O33" i="4"/>
  <c r="N33" i="4"/>
  <c r="O20" i="4"/>
  <c r="N20" i="4"/>
  <c r="O26" i="4"/>
  <c r="N26" i="4"/>
  <c r="O27" i="4"/>
  <c r="N27" i="4"/>
  <c r="O24" i="4"/>
  <c r="N24" i="4"/>
  <c r="O12" i="4"/>
  <c r="N12" i="4"/>
  <c r="O34" i="4"/>
  <c r="N34" i="4"/>
  <c r="O10" i="4"/>
  <c r="N10" i="4"/>
  <c r="O39" i="4"/>
  <c r="N39" i="4"/>
  <c r="O30" i="4"/>
  <c r="N30" i="4"/>
  <c r="O11" i="4"/>
  <c r="N11" i="4"/>
  <c r="O16" i="4"/>
  <c r="N16" i="4"/>
  <c r="O35" i="4"/>
  <c r="N35" i="4"/>
  <c r="O18" i="4"/>
  <c r="N18" i="4"/>
  <c r="O25" i="4"/>
  <c r="N25" i="4"/>
  <c r="O23" i="4"/>
  <c r="N23" i="4"/>
  <c r="O38" i="4"/>
  <c r="N38" i="4"/>
  <c r="O31" i="4"/>
  <c r="N31" i="4"/>
  <c r="O21" i="4"/>
  <c r="N21" i="4"/>
  <c r="O15" i="4"/>
  <c r="N15" i="4"/>
  <c r="O29" i="4"/>
  <c r="N29" i="4"/>
  <c r="O22" i="4"/>
  <c r="N22" i="4"/>
  <c r="O36" i="4"/>
  <c r="N36" i="4"/>
  <c r="O17" i="4"/>
  <c r="N17" i="4"/>
  <c r="O19" i="4"/>
  <c r="N19" i="4"/>
  <c r="O28" i="4"/>
  <c r="N28" i="4"/>
  <c r="O13" i="4"/>
  <c r="N13" i="4"/>
  <c r="L37" i="4"/>
  <c r="L32" i="4"/>
  <c r="L14" i="4"/>
  <c r="L33" i="4"/>
  <c r="L20" i="4"/>
  <c r="L26" i="4"/>
  <c r="L27" i="4"/>
  <c r="AQ35" i="4" s="1"/>
  <c r="L24" i="4"/>
  <c r="L12" i="4"/>
  <c r="AQ12" i="4" s="1"/>
  <c r="L34" i="4"/>
  <c r="L10" i="4"/>
  <c r="L39" i="4"/>
  <c r="L30" i="4"/>
  <c r="L11" i="4"/>
  <c r="AQ28" i="4" s="1"/>
  <c r="L16" i="4"/>
  <c r="L35" i="4"/>
  <c r="AY26" i="4" s="1"/>
  <c r="L18" i="4"/>
  <c r="AR20" i="4" s="1"/>
  <c r="L25" i="4"/>
  <c r="L23" i="4"/>
  <c r="L38" i="4"/>
  <c r="L31" i="4"/>
  <c r="L21" i="4"/>
  <c r="L15" i="4"/>
  <c r="L29" i="4"/>
  <c r="AO31" i="4" s="1"/>
  <c r="L22" i="4"/>
  <c r="L36" i="4"/>
  <c r="L17" i="4"/>
  <c r="L19" i="4"/>
  <c r="AS18" i="4" s="1"/>
  <c r="L28" i="4"/>
  <c r="L13" i="4"/>
  <c r="AO13" i="4" s="1"/>
  <c r="K37" i="4"/>
  <c r="K32" i="4"/>
  <c r="K14" i="4"/>
  <c r="K33" i="4"/>
  <c r="H33" i="4" s="1"/>
  <c r="K20" i="4"/>
  <c r="K26" i="4"/>
  <c r="K27" i="4"/>
  <c r="K24" i="4"/>
  <c r="H24" i="4" s="1"/>
  <c r="K12" i="4"/>
  <c r="K34" i="4"/>
  <c r="K10" i="4"/>
  <c r="K39" i="4"/>
  <c r="H39" i="4" s="1"/>
  <c r="K30" i="4"/>
  <c r="K11" i="4"/>
  <c r="K16" i="4"/>
  <c r="K35" i="4"/>
  <c r="H35" i="4" s="1"/>
  <c r="K18" i="4"/>
  <c r="K25" i="4"/>
  <c r="K23" i="4"/>
  <c r="K38" i="4"/>
  <c r="H38" i="4" s="1"/>
  <c r="K31" i="4"/>
  <c r="K21" i="4"/>
  <c r="K15" i="4"/>
  <c r="K29" i="4"/>
  <c r="H29" i="4" s="1"/>
  <c r="K22" i="4"/>
  <c r="K36" i="4"/>
  <c r="K17" i="4"/>
  <c r="K19" i="4"/>
  <c r="K28" i="4"/>
  <c r="K13" i="4"/>
  <c r="BE10" i="4"/>
  <c r="A3" i="1"/>
  <c r="AL13" i="19" l="1"/>
  <c r="BA17" i="19"/>
  <c r="BA12" i="19"/>
  <c r="AL48" i="6"/>
  <c r="BA42" i="6"/>
  <c r="AY43" i="6"/>
  <c r="BA45" i="6"/>
  <c r="AW10" i="6"/>
  <c r="AW37" i="6"/>
  <c r="AS15" i="6"/>
  <c r="AU40" i="6"/>
  <c r="AV28" i="6"/>
  <c r="AV13" i="6"/>
  <c r="AR34" i="6"/>
  <c r="AN35" i="6"/>
  <c r="AQ36" i="6"/>
  <c r="AQ29" i="6"/>
  <c r="AL52" i="6"/>
  <c r="AT19" i="6"/>
  <c r="AN44" i="6"/>
  <c r="AY16" i="6"/>
  <c r="BA18" i="6"/>
  <c r="BA9" i="6" s="1"/>
  <c r="F12" i="2" s="1"/>
  <c r="AN23" i="6"/>
  <c r="AN49" i="6"/>
  <c r="AU13" i="6"/>
  <c r="AY11" i="6"/>
  <c r="BB20" i="6"/>
  <c r="AS14" i="6"/>
  <c r="AV50" i="6"/>
  <c r="AZ42" i="6"/>
  <c r="AQ24" i="6"/>
  <c r="AQ27" i="6"/>
  <c r="AQ30" i="6"/>
  <c r="AN51" i="6"/>
  <c r="AQ18" i="6"/>
  <c r="AQ34" i="6"/>
  <c r="AV46" i="6"/>
  <c r="AX29" i="20"/>
  <c r="AX12" i="20"/>
  <c r="AY79" i="20"/>
  <c r="AV80" i="20"/>
  <c r="AZ41" i="20"/>
  <c r="AL50" i="20"/>
  <c r="AX84" i="20"/>
  <c r="AT85" i="20"/>
  <c r="AU35" i="20"/>
  <c r="AU91" i="20"/>
  <c r="AR96" i="20"/>
  <c r="AL16" i="20"/>
  <c r="AN18" i="20"/>
  <c r="AY31" i="20"/>
  <c r="AO64" i="20"/>
  <c r="AO53" i="20"/>
  <c r="AY65" i="20"/>
  <c r="AS83" i="20"/>
  <c r="AZ50" i="20"/>
  <c r="AY42" i="20"/>
  <c r="AY46" i="20"/>
  <c r="AP88" i="20"/>
  <c r="AS90" i="20"/>
  <c r="AU92" i="20"/>
  <c r="AS93" i="20"/>
  <c r="AX22" i="20"/>
  <c r="AY94" i="20"/>
  <c r="AN95" i="20"/>
  <c r="AW71" i="20"/>
  <c r="AL19" i="20"/>
  <c r="AL12" i="20"/>
  <c r="AM76" i="20" s="1"/>
  <c r="A76" i="20" s="1"/>
  <c r="AL18" i="20"/>
  <c r="AL23" i="20"/>
  <c r="AN31" i="20"/>
  <c r="AO55" i="20"/>
  <c r="AO65" i="20"/>
  <c r="AL90" i="20"/>
  <c r="AL92" i="20"/>
  <c r="AL21" i="20"/>
  <c r="AL93" i="20"/>
  <c r="AL22" i="20"/>
  <c r="AL70" i="20"/>
  <c r="AL94" i="20"/>
  <c r="AL95" i="20"/>
  <c r="AX75" i="20"/>
  <c r="AY56" i="20"/>
  <c r="AY83" i="20"/>
  <c r="AL13" i="20"/>
  <c r="AL29" i="20"/>
  <c r="AL28" i="20"/>
  <c r="AL17" i="20"/>
  <c r="AL38" i="20"/>
  <c r="AL26" i="20"/>
  <c r="AL77" i="20"/>
  <c r="AL78" i="20"/>
  <c r="AL79" i="20"/>
  <c r="AL80" i="20"/>
  <c r="AL81" i="20"/>
  <c r="AL64" i="20"/>
  <c r="AL41" i="20"/>
  <c r="AL24" i="20"/>
  <c r="AW29" i="20"/>
  <c r="AW23" i="20"/>
  <c r="AS45" i="20"/>
  <c r="AP47" i="20"/>
  <c r="AS50" i="20"/>
  <c r="AY20" i="20"/>
  <c r="AU54" i="20"/>
  <c r="AN55" i="20"/>
  <c r="AX59" i="20"/>
  <c r="AN68" i="20"/>
  <c r="AW77" i="20"/>
  <c r="AR37" i="20"/>
  <c r="AS41" i="20"/>
  <c r="AS89" i="20"/>
  <c r="AY13" i="20"/>
  <c r="AV16" i="20"/>
  <c r="AZ32" i="20"/>
  <c r="AQ49" i="20"/>
  <c r="AQ14" i="20"/>
  <c r="AL34" i="20"/>
  <c r="AL35" i="20"/>
  <c r="AL91" i="20"/>
  <c r="AL30" i="20"/>
  <c r="AL96" i="20"/>
  <c r="AQ12" i="20"/>
  <c r="AQ48" i="20"/>
  <c r="AL15" i="20"/>
  <c r="AL20" i="20"/>
  <c r="AL31" i="20"/>
  <c r="AL53" i="20"/>
  <c r="AL40" i="20"/>
  <c r="AL82" i="20"/>
  <c r="AL83" i="20"/>
  <c r="AX76" i="20"/>
  <c r="AX38" i="20"/>
  <c r="AT77" i="20"/>
  <c r="AT41" i="20"/>
  <c r="AS49" i="20"/>
  <c r="AT51" i="20"/>
  <c r="AU52" i="20"/>
  <c r="AU53" i="20"/>
  <c r="AZ42" i="20"/>
  <c r="AZ73" i="20"/>
  <c r="AR72" i="20"/>
  <c r="AL66" i="20"/>
  <c r="AL97" i="20"/>
  <c r="AZ22" i="20"/>
  <c r="AQ19" i="19"/>
  <c r="AZ18" i="19"/>
  <c r="AP25" i="19"/>
  <c r="AL10" i="19"/>
  <c r="AL24" i="19"/>
  <c r="AZ26" i="19"/>
  <c r="AV19" i="19"/>
  <c r="AS31" i="18"/>
  <c r="AN19" i="18"/>
  <c r="AQ30" i="18"/>
  <c r="AS23" i="18"/>
  <c r="AY38" i="18"/>
  <c r="AV40" i="18"/>
  <c r="AL40" i="18"/>
  <c r="AT17" i="18"/>
  <c r="AL11" i="18"/>
  <c r="AL24" i="18"/>
  <c r="AY41" i="18"/>
  <c r="AL25" i="18"/>
  <c r="AL22" i="18"/>
  <c r="AL21" i="18"/>
  <c r="AL23" i="18"/>
  <c r="AN47" i="18"/>
  <c r="AL20" i="18"/>
  <c r="AZ28" i="17"/>
  <c r="AZ30" i="17"/>
  <c r="AO22" i="17"/>
  <c r="AR15" i="17"/>
  <c r="AS14" i="17"/>
  <c r="AP51" i="17"/>
  <c r="AP53" i="17"/>
  <c r="AS48" i="17"/>
  <c r="AO14" i="17"/>
  <c r="AR33" i="17"/>
  <c r="BC55" i="17"/>
  <c r="AX27" i="17"/>
  <c r="AN49" i="17"/>
  <c r="AY53" i="17"/>
  <c r="AY54" i="17"/>
  <c r="AU21" i="17"/>
  <c r="AO49" i="17"/>
  <c r="AO51" i="17"/>
  <c r="AZ43" i="17"/>
  <c r="AL30" i="18"/>
  <c r="AL38" i="18"/>
  <c r="AL27" i="18"/>
  <c r="AL17" i="18"/>
  <c r="AZ48" i="18"/>
  <c r="AW43" i="18"/>
  <c r="AS49" i="18"/>
  <c r="AN50" i="18"/>
  <c r="AV10" i="18"/>
  <c r="AL36" i="18"/>
  <c r="AL26" i="18"/>
  <c r="AL14" i="18"/>
  <c r="AL12" i="18"/>
  <c r="AL35" i="18"/>
  <c r="AL18" i="18"/>
  <c r="AL28" i="18"/>
  <c r="AL37" i="18"/>
  <c r="AL34" i="18"/>
  <c r="AL32" i="18"/>
  <c r="AL15" i="18"/>
  <c r="AL31" i="18"/>
  <c r="AS51" i="18"/>
  <c r="AS44" i="18"/>
  <c r="AX41" i="18"/>
  <c r="AL11" i="9"/>
  <c r="AL13" i="9"/>
  <c r="AL14" i="9"/>
  <c r="AL18" i="9"/>
  <c r="AL26" i="9"/>
  <c r="AL28" i="9"/>
  <c r="AL29" i="9"/>
  <c r="AL20" i="9"/>
  <c r="AL22" i="9"/>
  <c r="AL23" i="9"/>
  <c r="AL32" i="9"/>
  <c r="AL33" i="9"/>
  <c r="AL34" i="9"/>
  <c r="AL21" i="9"/>
  <c r="AL30" i="9"/>
  <c r="AL31" i="9"/>
  <c r="AL24" i="9"/>
  <c r="AL35" i="9"/>
  <c r="AL36" i="9"/>
  <c r="AL37" i="9"/>
  <c r="AL38" i="9"/>
  <c r="AL39" i="9"/>
  <c r="AL40" i="9"/>
  <c r="AL15" i="9"/>
  <c r="AL19" i="9"/>
  <c r="AL25" i="9"/>
  <c r="AL10" i="9"/>
  <c r="BA14" i="9"/>
  <c r="AV11" i="9"/>
  <c r="AQ18" i="9"/>
  <c r="AP26" i="9"/>
  <c r="AP28" i="9"/>
  <c r="AS29" i="9"/>
  <c r="AZ23" i="9"/>
  <c r="AO30" i="9"/>
  <c r="AO32" i="9"/>
  <c r="AY33" i="9"/>
  <c r="AY17" i="9"/>
  <c r="AY32" i="9"/>
  <c r="AY34" i="9"/>
  <c r="BA16" i="9"/>
  <c r="AX21" i="9"/>
  <c r="AW30" i="9"/>
  <c r="AW9" i="9" s="1"/>
  <c r="L11" i="2" s="1"/>
  <c r="AZ27" i="9"/>
  <c r="AZ17" i="21"/>
  <c r="AW16" i="21"/>
  <c r="AS13" i="21"/>
  <c r="AS15" i="21"/>
  <c r="AX10" i="21"/>
  <c r="AL10" i="21"/>
  <c r="AL13" i="21"/>
  <c r="AL15" i="21"/>
  <c r="AL16" i="21"/>
  <c r="AL11" i="21"/>
  <c r="AL12" i="21"/>
  <c r="AL14" i="21"/>
  <c r="AU26" i="7"/>
  <c r="AZ28" i="7"/>
  <c r="AR12" i="7"/>
  <c r="AY34" i="7"/>
  <c r="AX20" i="17"/>
  <c r="AN19" i="17"/>
  <c r="AO23" i="17"/>
  <c r="AQ35" i="17"/>
  <c r="AO27" i="17"/>
  <c r="AO31" i="17"/>
  <c r="AN42" i="17"/>
  <c r="AN45" i="17"/>
  <c r="AY38" i="17"/>
  <c r="AU14" i="17"/>
  <c r="AU41" i="17"/>
  <c r="AU40" i="17"/>
  <c r="AZ22" i="17"/>
  <c r="AS18" i="17"/>
  <c r="AL33" i="17"/>
  <c r="AL42" i="17"/>
  <c r="AZ34" i="17"/>
  <c r="AL31" i="17"/>
  <c r="AQ48" i="17"/>
  <c r="AS45" i="17"/>
  <c r="AS42" i="17"/>
  <c r="AL24" i="17"/>
  <c r="AL39" i="17"/>
  <c r="AL17" i="17"/>
  <c r="AL22" i="17"/>
  <c r="AL15" i="17"/>
  <c r="AL35" i="17"/>
  <c r="AL45" i="17"/>
  <c r="AL38" i="17"/>
  <c r="AL16" i="17"/>
  <c r="AL13" i="17"/>
  <c r="AL40" i="17"/>
  <c r="AL14" i="17"/>
  <c r="AL26" i="17"/>
  <c r="AL28" i="17"/>
  <c r="AL18" i="17"/>
  <c r="AL32" i="17"/>
  <c r="AN32" i="17"/>
  <c r="AO41" i="17"/>
  <c r="AR43" i="17"/>
  <c r="AL20" i="17"/>
  <c r="AL27" i="17"/>
  <c r="BC50" i="17"/>
  <c r="AS51" i="17"/>
  <c r="AS46" i="17"/>
  <c r="AL19" i="17"/>
  <c r="AQ47" i="17"/>
  <c r="AS50" i="17"/>
  <c r="AS52" i="17"/>
  <c r="AY50" i="17"/>
  <c r="AY35" i="17"/>
  <c r="AL29" i="17"/>
  <c r="AL10" i="17"/>
  <c r="AL55" i="17"/>
  <c r="AL43" i="17"/>
  <c r="AL37" i="17"/>
  <c r="AV51" i="16"/>
  <c r="AV52" i="16"/>
  <c r="AR32" i="16"/>
  <c r="AX46" i="16"/>
  <c r="AW17" i="16"/>
  <c r="AR39" i="16"/>
  <c r="AO31" i="16"/>
  <c r="AQ36" i="16"/>
  <c r="AX45" i="16"/>
  <c r="AX38" i="16"/>
  <c r="AJ72" i="16"/>
  <c r="AL49" i="16"/>
  <c r="AZ52" i="6"/>
  <c r="AZ50" i="6"/>
  <c r="BB48" i="6"/>
  <c r="BB49" i="6"/>
  <c r="AT45" i="6"/>
  <c r="AY40" i="6"/>
  <c r="AX17" i="6"/>
  <c r="AS39" i="6"/>
  <c r="AY26" i="6"/>
  <c r="AY27" i="6"/>
  <c r="AR32" i="6"/>
  <c r="BB46" i="6"/>
  <c r="AV20" i="6"/>
  <c r="AR47" i="6"/>
  <c r="AW32" i="6"/>
  <c r="AO37" i="6"/>
  <c r="AO35" i="6"/>
  <c r="AO33" i="6"/>
  <c r="AO40" i="6"/>
  <c r="AU44" i="6"/>
  <c r="AX43" i="6"/>
  <c r="AV41" i="6"/>
  <c r="AS42" i="6"/>
  <c r="BB51" i="6"/>
  <c r="BB50" i="6"/>
  <c r="AS46" i="6"/>
  <c r="AQ53" i="6"/>
  <c r="AL24" i="6"/>
  <c r="AL41" i="6"/>
  <c r="AL11" i="6"/>
  <c r="AL10" i="6"/>
  <c r="AL17" i="6"/>
  <c r="AL21" i="6"/>
  <c r="AL39" i="6"/>
  <c r="AL28" i="6"/>
  <c r="AL14" i="6"/>
  <c r="AL23" i="6"/>
  <c r="AL19" i="6"/>
  <c r="AL26" i="6"/>
  <c r="AL29" i="6"/>
  <c r="AL25" i="6"/>
  <c r="AL34" i="6"/>
  <c r="AL27" i="6"/>
  <c r="AL32" i="6"/>
  <c r="AL33" i="6"/>
  <c r="AL30" i="6"/>
  <c r="AL31" i="6"/>
  <c r="AL46" i="6"/>
  <c r="AL36" i="6"/>
  <c r="AL20" i="6"/>
  <c r="AL22" i="6"/>
  <c r="AL35" i="6"/>
  <c r="AL47" i="6"/>
  <c r="AL43" i="6"/>
  <c r="AL38" i="6"/>
  <c r="AL51" i="6"/>
  <c r="AL44" i="6"/>
  <c r="AL53" i="6"/>
  <c r="AL37" i="6"/>
  <c r="AW48" i="6"/>
  <c r="AZ49" i="6"/>
  <c r="AZ37" i="6"/>
  <c r="AL45" i="6"/>
  <c r="AL40" i="6"/>
  <c r="AL42" i="6"/>
  <c r="AL12" i="6"/>
  <c r="AL13" i="6"/>
  <c r="AL18" i="6"/>
  <c r="AL16" i="6"/>
  <c r="AL15" i="6"/>
  <c r="AW53" i="6"/>
  <c r="AO45" i="6"/>
  <c r="AO51" i="6"/>
  <c r="AX52" i="6"/>
  <c r="AS49" i="6"/>
  <c r="AX14" i="15"/>
  <c r="AR42" i="15"/>
  <c r="AL16" i="15"/>
  <c r="AL21" i="15"/>
  <c r="AL18" i="15"/>
  <c r="AL10" i="15"/>
  <c r="AL28" i="15"/>
  <c r="AX24" i="15"/>
  <c r="AV16" i="15"/>
  <c r="AL27" i="15"/>
  <c r="AL32" i="15"/>
  <c r="AL12" i="15"/>
  <c r="AL13" i="15"/>
  <c r="AL30" i="15"/>
  <c r="AL35" i="15"/>
  <c r="AL25" i="15"/>
  <c r="AL20" i="15"/>
  <c r="AL22" i="15"/>
  <c r="AL26" i="15"/>
  <c r="AL11" i="15"/>
  <c r="AL23" i="15"/>
  <c r="AL24" i="15"/>
  <c r="AL31" i="15"/>
  <c r="AL17" i="15"/>
  <c r="AL15" i="15"/>
  <c r="AL29" i="15"/>
  <c r="AR43" i="15"/>
  <c r="AL36" i="15"/>
  <c r="AL39" i="15"/>
  <c r="AL38" i="15"/>
  <c r="AL34" i="15"/>
  <c r="AL37" i="15"/>
  <c r="H23" i="4"/>
  <c r="AZ37" i="4"/>
  <c r="H13" i="4"/>
  <c r="H21" i="4"/>
  <c r="H25" i="4"/>
  <c r="H34" i="4"/>
  <c r="H26" i="4"/>
  <c r="H32" i="4"/>
  <c r="AS39" i="4"/>
  <c r="AS33" i="4"/>
  <c r="H27" i="4"/>
  <c r="H28" i="4"/>
  <c r="H37" i="4"/>
  <c r="BA13" i="4"/>
  <c r="BA14" i="4"/>
  <c r="H36" i="4"/>
  <c r="H30" i="4"/>
  <c r="H31" i="4"/>
  <c r="H20" i="4"/>
  <c r="H22" i="4"/>
  <c r="H14" i="4"/>
  <c r="H17" i="4"/>
  <c r="H12" i="4"/>
  <c r="H11" i="4"/>
  <c r="H18" i="4"/>
  <c r="H15" i="4"/>
  <c r="H16" i="4"/>
  <c r="H19" i="4"/>
  <c r="AL20" i="19"/>
  <c r="AL28" i="19"/>
  <c r="AL30" i="19"/>
  <c r="AL18" i="19"/>
  <c r="AL34" i="19"/>
  <c r="AL27" i="19"/>
  <c r="AL23" i="19"/>
  <c r="AL14" i="19"/>
  <c r="AL33" i="19"/>
  <c r="AL19" i="19"/>
  <c r="AL22" i="19"/>
  <c r="AL29" i="19"/>
  <c r="AL31" i="19"/>
  <c r="AL15" i="19"/>
  <c r="AL25" i="19"/>
  <c r="AQ17" i="19"/>
  <c r="AL21" i="19"/>
  <c r="AL17" i="19"/>
  <c r="AL32" i="19"/>
  <c r="AL12" i="19"/>
  <c r="AZ22" i="6"/>
  <c r="AY39" i="6"/>
  <c r="AS52" i="6"/>
  <c r="H10" i="4"/>
  <c r="AT83" i="20"/>
  <c r="AU31" i="20"/>
  <c r="AU84" i="20"/>
  <c r="AR90" i="20"/>
  <c r="AN21" i="20"/>
  <c r="AY28" i="20"/>
  <c r="AO88" i="20"/>
  <c r="AY38" i="20"/>
  <c r="AY61" i="20"/>
  <c r="AX91" i="20"/>
  <c r="AW66" i="20"/>
  <c r="AY40" i="20"/>
  <c r="AY44" i="20"/>
  <c r="AP80" i="20"/>
  <c r="AS82" i="20"/>
  <c r="AU85" i="20"/>
  <c r="AN26" i="20"/>
  <c r="AS86" i="20"/>
  <c r="AX18" i="20"/>
  <c r="AS65" i="20"/>
  <c r="AY87" i="20"/>
  <c r="AN89" i="20"/>
  <c r="AR35" i="20"/>
  <c r="AR25" i="20"/>
  <c r="AX11" i="20"/>
  <c r="AY24" i="20"/>
  <c r="AS13" i="20"/>
  <c r="AN34" i="20"/>
  <c r="AN33" i="20"/>
  <c r="AS73" i="20"/>
  <c r="AQ69" i="20"/>
  <c r="AY71" i="20"/>
  <c r="AV72" i="20"/>
  <c r="AS60" i="20"/>
  <c r="AZ30" i="20"/>
  <c r="AZ38" i="20"/>
  <c r="AS74" i="20"/>
  <c r="AJ89" i="20"/>
  <c r="AJ91" i="20"/>
  <c r="AQ45" i="20"/>
  <c r="AS46" i="20"/>
  <c r="AT48" i="20"/>
  <c r="AU49" i="20"/>
  <c r="AU50" i="20"/>
  <c r="AR68" i="20"/>
  <c r="AT62" i="20"/>
  <c r="AN14" i="20"/>
  <c r="AN29" i="20"/>
  <c r="AO60" i="20"/>
  <c r="AJ86" i="20"/>
  <c r="AJ87" i="20"/>
  <c r="AJ88" i="20"/>
  <c r="AJ90" i="20"/>
  <c r="AJ92" i="20"/>
  <c r="AX70" i="20"/>
  <c r="AW72" i="20"/>
  <c r="AJ11" i="20"/>
  <c r="AX19" i="20"/>
  <c r="AX27" i="20"/>
  <c r="AS79" i="20"/>
  <c r="AS80" i="20"/>
  <c r="AJ34" i="20"/>
  <c r="AJ35" i="20"/>
  <c r="AX36" i="20"/>
  <c r="AT39" i="20"/>
  <c r="AY53" i="20"/>
  <c r="AY76" i="20"/>
  <c r="AS42" i="20"/>
  <c r="AY66" i="20"/>
  <c r="AP44" i="20"/>
  <c r="AS47" i="20"/>
  <c r="AU51" i="20"/>
  <c r="AN52" i="20"/>
  <c r="AS57" i="20"/>
  <c r="AY58" i="20"/>
  <c r="AN64" i="20"/>
  <c r="AW23" i="18"/>
  <c r="AT25" i="18"/>
  <c r="AT15" i="18"/>
  <c r="AO10" i="18"/>
  <c r="AQ12" i="18"/>
  <c r="AO23" i="18"/>
  <c r="AO14" i="18"/>
  <c r="AQ45" i="17"/>
  <c r="AQ20" i="17"/>
  <c r="BC54" i="17"/>
  <c r="AS43" i="17"/>
  <c r="AN17" i="17"/>
  <c r="AQ14" i="17"/>
  <c r="AQ39" i="17"/>
  <c r="AQ27" i="17"/>
  <c r="AR11" i="17"/>
  <c r="AJ55" i="17"/>
  <c r="AJ34" i="17"/>
  <c r="AJ27" i="17"/>
  <c r="BC48" i="17"/>
  <c r="AS49" i="17"/>
  <c r="AS44" i="17"/>
  <c r="AQ46" i="17"/>
  <c r="AJ15" i="17"/>
  <c r="AJ35" i="17"/>
  <c r="AJ43" i="17"/>
  <c r="AJ37" i="17"/>
  <c r="AS47" i="17"/>
  <c r="AJ16" i="17"/>
  <c r="AJ14" i="17"/>
  <c r="AR41" i="17"/>
  <c r="AQ43" i="17"/>
  <c r="AU53" i="16"/>
  <c r="AU65" i="16"/>
  <c r="AV63" i="16"/>
  <c r="AV29" i="16"/>
  <c r="AP74" i="16"/>
  <c r="AP79" i="16"/>
  <c r="AR33" i="16"/>
  <c r="AN58" i="16"/>
  <c r="AX42" i="16"/>
  <c r="AX44" i="16"/>
  <c r="AN64" i="16"/>
  <c r="AN59" i="16"/>
  <c r="AR45" i="16"/>
  <c r="AR38" i="16"/>
  <c r="AN76" i="16"/>
  <c r="AN67" i="16"/>
  <c r="AS51" i="16"/>
  <c r="AS50" i="16"/>
  <c r="AU41" i="16"/>
  <c r="AU43" i="16"/>
  <c r="AS46" i="16"/>
  <c r="AT29" i="16"/>
  <c r="AT24" i="16"/>
  <c r="AU40" i="16"/>
  <c r="AU71" i="16"/>
  <c r="AS75" i="16"/>
  <c r="AS24" i="15"/>
  <c r="AV15" i="15"/>
  <c r="AV31" i="15"/>
  <c r="AT38" i="15"/>
  <c r="AS21" i="9"/>
  <c r="AX20" i="9"/>
  <c r="AZ22" i="9"/>
  <c r="AY19" i="9"/>
  <c r="BA18" i="9"/>
  <c r="AL26" i="7"/>
  <c r="AL34" i="7"/>
  <c r="AR18" i="7"/>
  <c r="AJ33" i="6"/>
  <c r="AR50" i="6"/>
  <c r="AQ46" i="6"/>
  <c r="AX53" i="6"/>
  <c r="AJ21" i="6"/>
  <c r="AV30" i="6"/>
  <c r="AZ21" i="6"/>
  <c r="AN45" i="6"/>
  <c r="AQ51" i="6"/>
  <c r="AT43" i="6"/>
  <c r="AO34" i="4"/>
  <c r="AO24" i="4"/>
  <c r="AV16" i="4"/>
  <c r="AV28" i="4"/>
  <c r="AN21" i="4"/>
  <c r="AT32" i="4"/>
  <c r="AU68" i="16"/>
  <c r="AU63" i="16"/>
  <c r="AN49" i="16"/>
  <c r="AQ72" i="16"/>
  <c r="AP70" i="16"/>
  <c r="AV48" i="16"/>
  <c r="AQ76" i="16"/>
  <c r="AQ71" i="16"/>
  <c r="AX47" i="16"/>
  <c r="AS44" i="16"/>
  <c r="AV32" i="16"/>
  <c r="AV28" i="16"/>
  <c r="AR30" i="16"/>
  <c r="AJ41" i="16"/>
  <c r="AQ77" i="16"/>
  <c r="AQ60" i="16"/>
  <c r="AU20" i="16"/>
  <c r="AY62" i="16"/>
  <c r="AY50" i="16"/>
  <c r="AR28" i="15"/>
  <c r="AO12" i="15"/>
  <c r="AS18" i="15"/>
  <c r="AU27" i="15"/>
  <c r="AW17" i="6"/>
  <c r="AW22" i="6"/>
  <c r="AS31" i="6"/>
  <c r="AO26" i="6"/>
  <c r="AU34" i="6"/>
  <c r="AV23" i="6"/>
  <c r="AT21" i="4"/>
  <c r="AT31" i="4"/>
  <c r="AJ70" i="16"/>
  <c r="AQ63" i="16"/>
  <c r="AS55" i="16"/>
  <c r="AV41" i="16"/>
  <c r="AJ71" i="16"/>
  <c r="AY64" i="16"/>
  <c r="AY42" i="16"/>
  <c r="AN27" i="16"/>
  <c r="AO21" i="16"/>
  <c r="AW11" i="16"/>
  <c r="AN73" i="16"/>
  <c r="AU51" i="16"/>
  <c r="AU35" i="16"/>
  <c r="AS25" i="16"/>
  <c r="AS26" i="16"/>
  <c r="AV38" i="16"/>
  <c r="AN65" i="16"/>
  <c r="AX49" i="16"/>
  <c r="AN69" i="16"/>
  <c r="AR51" i="16"/>
  <c r="AW28" i="16"/>
  <c r="AJ80" i="16"/>
  <c r="AS77" i="16"/>
  <c r="AS16" i="16"/>
  <c r="AU26" i="16"/>
  <c r="AS63" i="16"/>
  <c r="AJ52" i="16"/>
  <c r="AJ73" i="16"/>
  <c r="AJ12" i="16"/>
  <c r="AU79" i="16"/>
  <c r="AU52" i="16"/>
  <c r="AQ61" i="16"/>
  <c r="AQ57" i="16"/>
  <c r="AX61" i="16"/>
  <c r="AO71" i="16"/>
  <c r="AP73" i="16"/>
  <c r="AV77" i="16"/>
  <c r="AV44" i="16"/>
  <c r="AS47" i="16"/>
  <c r="AS49" i="16"/>
  <c r="AJ14" i="16"/>
  <c r="AJ63" i="16"/>
  <c r="AJ21" i="16"/>
  <c r="AJ45" i="16"/>
  <c r="AQ54" i="16"/>
  <c r="AX56" i="16"/>
  <c r="AV62" i="16"/>
  <c r="AR68" i="16"/>
  <c r="AU70" i="16"/>
  <c r="AY72" i="16"/>
  <c r="AX43" i="16"/>
  <c r="AQ45" i="16"/>
  <c r="AU48" i="16"/>
  <c r="AX21" i="15"/>
  <c r="AS20" i="15"/>
  <c r="AT34" i="15"/>
  <c r="AX32" i="15"/>
  <c r="AU38" i="15"/>
  <c r="AV30" i="15"/>
  <c r="AO14" i="15"/>
  <c r="AY30" i="15"/>
  <c r="AJ45" i="15"/>
  <c r="AR22" i="15"/>
  <c r="AS39" i="15"/>
  <c r="AN45" i="15"/>
  <c r="AJ42" i="15"/>
  <c r="AJ44" i="15"/>
  <c r="AO27" i="15"/>
  <c r="AU43" i="15"/>
  <c r="AS44" i="15"/>
  <c r="AJ43" i="15"/>
  <c r="AJ38" i="15"/>
  <c r="AS33" i="15"/>
  <c r="AU34" i="15"/>
  <c r="AV41" i="15"/>
  <c r="AO42" i="15"/>
  <c r="AY19" i="4"/>
  <c r="AY17" i="4"/>
  <c r="AX38" i="4"/>
  <c r="AX39" i="4"/>
  <c r="AZ17" i="4"/>
  <c r="AZ36" i="4"/>
  <c r="AN35" i="4"/>
  <c r="AN22" i="4"/>
  <c r="BA18" i="4"/>
  <c r="BA39" i="4"/>
  <c r="AY39" i="4"/>
  <c r="AY32" i="4"/>
  <c r="AV14" i="4"/>
  <c r="AV19" i="4"/>
  <c r="AY22" i="6"/>
  <c r="AR20" i="6"/>
  <c r="AR27" i="6"/>
  <c r="AW39" i="6"/>
  <c r="AX29" i="6"/>
  <c r="AZ36" i="6"/>
  <c r="AR39" i="6"/>
  <c r="AQ32" i="6"/>
  <c r="AQ50" i="6"/>
  <c r="AX46" i="6"/>
  <c r="AT44" i="6"/>
  <c r="AY45" i="6"/>
  <c r="AW34" i="6"/>
  <c r="AS40" i="6"/>
  <c r="AO11" i="6"/>
  <c r="AN48" i="6"/>
  <c r="AQ15" i="6"/>
  <c r="AS41" i="6"/>
  <c r="AW51" i="6"/>
  <c r="AZ25" i="19"/>
  <c r="AV16" i="19"/>
  <c r="AV18" i="19"/>
  <c r="AQ16" i="19"/>
  <c r="AJ44" i="16"/>
  <c r="AL38" i="7"/>
  <c r="AL28" i="7"/>
  <c r="AL31" i="7"/>
  <c r="AL21" i="7"/>
  <c r="AL37" i="7"/>
  <c r="AL29" i="7"/>
  <c r="AL30" i="7"/>
  <c r="AJ31" i="6"/>
  <c r="AY26" i="19"/>
  <c r="BA18" i="16"/>
  <c r="AJ63" i="20"/>
  <c r="AQ16" i="7"/>
  <c r="AW12" i="7"/>
  <c r="AY56" i="16"/>
  <c r="AO11" i="18"/>
  <c r="AQ13" i="18"/>
  <c r="AQ28" i="18"/>
  <c r="AZ10" i="18"/>
  <c r="AW22" i="18"/>
  <c r="AX19" i="18"/>
  <c r="AS56" i="20"/>
  <c r="AU37" i="16"/>
  <c r="AS67" i="16"/>
  <c r="AT66" i="20"/>
  <c r="AP69" i="20"/>
  <c r="AT72" i="20"/>
  <c r="AU28" i="20"/>
  <c r="AU73" i="20"/>
  <c r="AU19" i="16"/>
  <c r="F28" i="4"/>
  <c r="F31" i="4"/>
  <c r="F30" i="4"/>
  <c r="F20" i="4"/>
  <c r="F39" i="4"/>
  <c r="F13" i="4"/>
  <c r="F23" i="4"/>
  <c r="F36" i="4"/>
  <c r="F25" i="4"/>
  <c r="F34" i="4"/>
  <c r="F32" i="4"/>
  <c r="F19" i="4"/>
  <c r="F17" i="4"/>
  <c r="F18" i="4"/>
  <c r="F12" i="4"/>
  <c r="F37" i="4"/>
  <c r="F38" i="4"/>
  <c r="F33" i="4"/>
  <c r="F14" i="4"/>
  <c r="F22" i="4"/>
  <c r="F29" i="4"/>
  <c r="F35" i="4"/>
  <c r="F24" i="4"/>
  <c r="F15" i="4"/>
  <c r="F16" i="4"/>
  <c r="F27" i="4"/>
  <c r="F21" i="4"/>
  <c r="F11" i="4"/>
  <c r="F26" i="4"/>
  <c r="F10" i="4"/>
  <c r="AV29" i="15"/>
  <c r="AT36" i="15"/>
  <c r="AU20" i="15"/>
  <c r="AU26" i="15"/>
  <c r="AR40" i="15"/>
  <c r="AS38" i="15"/>
  <c r="AO22" i="4"/>
  <c r="AS14" i="4"/>
  <c r="AT27" i="4"/>
  <c r="AQ15" i="4"/>
  <c r="AZ35" i="4"/>
  <c r="AQ22" i="17"/>
  <c r="AO36" i="17"/>
  <c r="AS31" i="17"/>
  <c r="AZ33" i="17"/>
  <c r="AZ27" i="17"/>
  <c r="AX12" i="17"/>
  <c r="AX17" i="17"/>
  <c r="AR12" i="17"/>
  <c r="AQ28" i="17"/>
  <c r="AY22" i="17"/>
  <c r="AY29" i="17"/>
  <c r="AQ16" i="17"/>
  <c r="AQ30" i="17"/>
  <c r="AQ33" i="17"/>
  <c r="AN36" i="17"/>
  <c r="AU19" i="17"/>
  <c r="AP14" i="17"/>
  <c r="AO26" i="17"/>
  <c r="AN28" i="17"/>
  <c r="AY34" i="17"/>
  <c r="AO39" i="17"/>
  <c r="AR40" i="17"/>
  <c r="AN13" i="17"/>
  <c r="AO15" i="17"/>
  <c r="AY16" i="17"/>
  <c r="AO21" i="17"/>
  <c r="AU20" i="17"/>
  <c r="AU23" i="17"/>
  <c r="AS24" i="17"/>
  <c r="AJ76" i="16"/>
  <c r="AJ10" i="16"/>
  <c r="AJ40" i="16"/>
  <c r="AS70" i="16"/>
  <c r="AN60" i="16"/>
  <c r="AX59" i="16"/>
  <c r="AW14" i="16"/>
  <c r="AR52" i="16"/>
  <c r="AW38" i="16"/>
  <c r="AS69" i="16"/>
  <c r="AN72" i="16"/>
  <c r="AN74" i="16"/>
  <c r="AQ65" i="16"/>
  <c r="AN57" i="16"/>
  <c r="AX53" i="16"/>
  <c r="AX58" i="16"/>
  <c r="AS60" i="16"/>
  <c r="AO34" i="16"/>
  <c r="AY66" i="16"/>
  <c r="AY40" i="16"/>
  <c r="AP77" i="16"/>
  <c r="AP64" i="16"/>
  <c r="AS73" i="16"/>
  <c r="AN33" i="16"/>
  <c r="AN24" i="16"/>
  <c r="AJ38" i="16"/>
  <c r="AJ18" i="16"/>
  <c r="AR28" i="16"/>
  <c r="AR22" i="16"/>
  <c r="AS52" i="16"/>
  <c r="AS54" i="16"/>
  <c r="AX24" i="16"/>
  <c r="AX23" i="16"/>
  <c r="AV40" i="16"/>
  <c r="AX17" i="16"/>
  <c r="AV39" i="16"/>
  <c r="AQ78" i="16"/>
  <c r="AS74" i="16"/>
  <c r="AJ61" i="16"/>
  <c r="AS24" i="16"/>
  <c r="AJ59" i="16"/>
  <c r="AJ53" i="16"/>
  <c r="AX81" i="20"/>
  <c r="AY26" i="20"/>
  <c r="AO78" i="20"/>
  <c r="AZ31" i="20"/>
  <c r="AS32" i="20"/>
  <c r="AX65" i="20"/>
  <c r="AJ43" i="20"/>
  <c r="AZ39" i="20"/>
  <c r="AU74" i="20"/>
  <c r="AR80" i="20"/>
  <c r="AQ11" i="20"/>
  <c r="AY30" i="20"/>
  <c r="AY36" i="20"/>
  <c r="AR22" i="20"/>
  <c r="AT14" i="20"/>
  <c r="AY33" i="20"/>
  <c r="AQ58" i="20"/>
  <c r="AY60" i="20"/>
  <c r="AV61" i="20"/>
  <c r="AS30" i="20"/>
  <c r="AX16" i="20"/>
  <c r="AY77" i="20"/>
  <c r="AN79" i="20"/>
  <c r="AY55" i="20"/>
  <c r="AW57" i="20"/>
  <c r="AJ38" i="20"/>
  <c r="AS75" i="20"/>
  <c r="AJ52" i="20"/>
  <c r="AS21" i="20"/>
  <c r="AS76" i="20"/>
  <c r="AS71" i="20"/>
  <c r="AS72" i="20"/>
  <c r="AS78" i="20"/>
  <c r="AJ14" i="20"/>
  <c r="AS17" i="19"/>
  <c r="AS25" i="19"/>
  <c r="AZ29" i="19"/>
  <c r="AQ11" i="19"/>
  <c r="AP21" i="19"/>
  <c r="AY33" i="19"/>
  <c r="AY24" i="19"/>
  <c r="AP13" i="19"/>
  <c r="AN19" i="19"/>
  <c r="AZ22" i="19"/>
  <c r="AZ20" i="19"/>
  <c r="AS27" i="9"/>
  <c r="AS25" i="9"/>
  <c r="AV19" i="9"/>
  <c r="AV13" i="9"/>
  <c r="AQ14" i="9"/>
  <c r="AS22" i="9"/>
  <c r="AP24" i="9"/>
  <c r="AS24" i="9"/>
  <c r="AS26" i="9"/>
  <c r="AS15" i="9"/>
  <c r="AZ21" i="9"/>
  <c r="AO29" i="9"/>
  <c r="AY28" i="9"/>
  <c r="AY30" i="9"/>
  <c r="AT12" i="9"/>
  <c r="AY18" i="9"/>
  <c r="AY29" i="9"/>
  <c r="AY31" i="9"/>
  <c r="AX19" i="9"/>
  <c r="AW27" i="9"/>
  <c r="AS10" i="9"/>
  <c r="AP19" i="21"/>
  <c r="AP20" i="21"/>
  <c r="AW17" i="21"/>
  <c r="AS14" i="21"/>
  <c r="AX12" i="21"/>
  <c r="AY13" i="21"/>
  <c r="AY19" i="21"/>
  <c r="AX34" i="18"/>
  <c r="AX36" i="18"/>
  <c r="AU32" i="18"/>
  <c r="AN27" i="18"/>
  <c r="AS29" i="18"/>
  <c r="AN18" i="18"/>
  <c r="AS25" i="18"/>
  <c r="AN26" i="18"/>
  <c r="AY24" i="18"/>
  <c r="AV39" i="18"/>
  <c r="AY12" i="18"/>
  <c r="AZ31" i="18"/>
  <c r="AS27" i="18"/>
  <c r="AU35" i="18"/>
  <c r="AU31" i="18"/>
  <c r="AS26" i="18"/>
  <c r="AN21" i="18"/>
  <c r="AX28" i="18"/>
  <c r="AX14" i="18"/>
  <c r="AY28" i="7"/>
  <c r="AU19" i="7"/>
  <c r="AS17" i="7"/>
  <c r="AR26" i="7"/>
  <c r="AO40" i="7"/>
  <c r="AU29" i="7"/>
  <c r="AS25" i="7"/>
  <c r="AS18" i="7"/>
  <c r="AQ24" i="7"/>
  <c r="AS39" i="7"/>
  <c r="AQ34" i="7"/>
  <c r="AZ35" i="7"/>
  <c r="AS29" i="7"/>
  <c r="AQ39" i="7"/>
  <c r="AQ38" i="7"/>
  <c r="AS28" i="6"/>
  <c r="AO18" i="6"/>
  <c r="AU35" i="6"/>
  <c r="BB47" i="6"/>
  <c r="AX19" i="6"/>
  <c r="AO28" i="6"/>
  <c r="AO30" i="6"/>
  <c r="AX36" i="6"/>
  <c r="AV25" i="6"/>
  <c r="AZ20" i="6"/>
  <c r="AR48" i="6"/>
  <c r="AQ41" i="6"/>
  <c r="AQ49" i="6"/>
  <c r="AQ45" i="6"/>
  <c r="AQ44" i="6"/>
  <c r="AX51" i="6"/>
  <c r="AQ16" i="6"/>
  <c r="AT46" i="6"/>
  <c r="AY38" i="6"/>
  <c r="AS18" i="6"/>
  <c r="AS50" i="6"/>
  <c r="AS17" i="6"/>
  <c r="AQ14" i="6"/>
  <c r="AW15" i="6"/>
  <c r="AW40" i="6"/>
  <c r="AO14" i="6"/>
  <c r="AO38" i="6"/>
  <c r="AV42" i="6"/>
  <c r="AV44" i="6"/>
  <c r="AJ19" i="6"/>
  <c r="AX18" i="6"/>
  <c r="AX30" i="6"/>
  <c r="AN26" i="6"/>
  <c r="AO41" i="6"/>
  <c r="AO43" i="6"/>
  <c r="AO29" i="6"/>
  <c r="AO49" i="6"/>
  <c r="AS21" i="6"/>
  <c r="AU38" i="6"/>
  <c r="AU31" i="6"/>
  <c r="AR29" i="6"/>
  <c r="AR24" i="6"/>
  <c r="AV35" i="6"/>
  <c r="AS45" i="6"/>
  <c r="AS47" i="6"/>
  <c r="BB44" i="6"/>
  <c r="BB42" i="6"/>
  <c r="AN20" i="6"/>
  <c r="AQ21" i="6"/>
  <c r="AQ23" i="6"/>
  <c r="AQ33" i="6"/>
  <c r="AX27" i="6"/>
  <c r="AT22" i="6"/>
  <c r="AN19" i="6"/>
  <c r="AW46" i="6"/>
  <c r="AZ25" i="20"/>
  <c r="AX56" i="20"/>
  <c r="AQ37" i="20"/>
  <c r="AS12" i="20"/>
  <c r="AN38" i="20"/>
  <c r="AY21" i="20"/>
  <c r="AO70" i="20"/>
  <c r="AJ41" i="20"/>
  <c r="AJ83" i="20"/>
  <c r="AT57" i="20"/>
  <c r="AP61" i="20"/>
  <c r="AS62" i="20"/>
  <c r="AS63" i="20"/>
  <c r="AT64" i="20"/>
  <c r="AU22" i="20"/>
  <c r="AU65" i="20"/>
  <c r="AU66" i="20"/>
  <c r="AS67" i="20"/>
  <c r="AX20" i="20"/>
  <c r="AS68" i="20"/>
  <c r="AN71" i="20"/>
  <c r="AO73" i="20"/>
  <c r="AP74" i="20"/>
  <c r="AR75" i="20"/>
  <c r="AY69" i="20"/>
  <c r="AZ77" i="20"/>
  <c r="AX78" i="20"/>
  <c r="AT16" i="20"/>
  <c r="AS52" i="20"/>
  <c r="AS54" i="20"/>
  <c r="AQ23" i="19"/>
  <c r="AV21" i="19"/>
  <c r="AV17" i="19"/>
  <c r="AP19" i="19"/>
  <c r="AS21" i="19"/>
  <c r="AN13" i="19"/>
  <c r="AO57" i="20"/>
  <c r="AJ12" i="20"/>
  <c r="AJ18" i="20"/>
  <c r="AJ40" i="20"/>
  <c r="AT35" i="20"/>
  <c r="AP40" i="20"/>
  <c r="AY34" i="20"/>
  <c r="AS59" i="20"/>
  <c r="AY73" i="20"/>
  <c r="AR31" i="20"/>
  <c r="AT58" i="20"/>
  <c r="AN25" i="20"/>
  <c r="AX24" i="20"/>
  <c r="AY74" i="20"/>
  <c r="AS55" i="20"/>
  <c r="AJ81" i="20"/>
  <c r="AJ85" i="20"/>
  <c r="AJ13" i="20"/>
  <c r="AJ84" i="20"/>
  <c r="AJ68" i="20"/>
  <c r="AJ50" i="20"/>
  <c r="AJ97" i="20"/>
  <c r="AJ77" i="20"/>
  <c r="AV15" i="20"/>
  <c r="AZ20" i="20"/>
  <c r="AZ26" i="20"/>
  <c r="AS28" i="20"/>
  <c r="AS29" i="20"/>
  <c r="AX32" i="20"/>
  <c r="AJ32" i="20"/>
  <c r="AJ30" i="20"/>
  <c r="AJ66" i="20"/>
  <c r="AJ24" i="20"/>
  <c r="AJ20" i="20"/>
  <c r="AJ82" i="20"/>
  <c r="AJ96" i="20"/>
  <c r="AJ44" i="20"/>
  <c r="AJ57" i="20"/>
  <c r="AJ71" i="20"/>
  <c r="AJ26" i="20"/>
  <c r="AJ23" i="20"/>
  <c r="AJ51" i="20"/>
  <c r="AJ46" i="20"/>
  <c r="AJ28" i="20"/>
  <c r="AJ16" i="20"/>
  <c r="AX52" i="20"/>
  <c r="AS53" i="20"/>
  <c r="AY54" i="20"/>
  <c r="AN60" i="20"/>
  <c r="AO62" i="20"/>
  <c r="AP63" i="20"/>
  <c r="AR65" i="20"/>
  <c r="AS66" i="20"/>
  <c r="AZ67" i="20"/>
  <c r="AX68" i="20"/>
  <c r="AS64" i="20"/>
  <c r="AS81" i="20"/>
  <c r="AN30" i="20"/>
  <c r="AS70" i="20"/>
  <c r="AO56" i="20"/>
  <c r="AS10" i="19"/>
  <c r="AS14" i="19"/>
  <c r="AP15" i="19"/>
  <c r="AZ16" i="19"/>
  <c r="AS18" i="19"/>
  <c r="AN20" i="19"/>
  <c r="AS31" i="19"/>
  <c r="AP17" i="19"/>
  <c r="AP28" i="19"/>
  <c r="AO22" i="18"/>
  <c r="AO17" i="18"/>
  <c r="AQ17" i="18"/>
  <c r="AQ23" i="18"/>
  <c r="AN30" i="18"/>
  <c r="AN15" i="18"/>
  <c r="AN12" i="18"/>
  <c r="AN13" i="18"/>
  <c r="AN33" i="18"/>
  <c r="AN20" i="18"/>
  <c r="AV36" i="18"/>
  <c r="AY37" i="18"/>
  <c r="AQ11" i="18"/>
  <c r="AQ18" i="18"/>
  <c r="AW26" i="18"/>
  <c r="AW31" i="18"/>
  <c r="AY34" i="18"/>
  <c r="AU40" i="18"/>
  <c r="AU39" i="18"/>
  <c r="AS38" i="18"/>
  <c r="AY30" i="18"/>
  <c r="AN28" i="18"/>
  <c r="AT16" i="18"/>
  <c r="AX20" i="18"/>
  <c r="AS15" i="18"/>
  <c r="AS14" i="18"/>
  <c r="AY10" i="18"/>
  <c r="AS23" i="9"/>
  <c r="AQ13" i="9"/>
  <c r="AP13" i="9"/>
  <c r="AP22" i="9"/>
  <c r="AO21" i="9"/>
  <c r="AO27" i="9"/>
  <c r="AT24" i="9"/>
  <c r="AT17" i="9"/>
  <c r="AY25" i="9"/>
  <c r="AY21" i="9"/>
  <c r="BA25" i="9"/>
  <c r="AX26" i="9"/>
  <c r="BA17" i="9"/>
  <c r="BA11" i="9"/>
  <c r="AZ20" i="9"/>
  <c r="AZ18" i="9"/>
  <c r="AZ15" i="21"/>
  <c r="AW12" i="21"/>
  <c r="AS17" i="21"/>
  <c r="AU18" i="21"/>
  <c r="AX13" i="21"/>
  <c r="AY14" i="21"/>
  <c r="AS16" i="21"/>
  <c r="AW14" i="21"/>
  <c r="AX17" i="21"/>
  <c r="AN21" i="17"/>
  <c r="AS38" i="17"/>
  <c r="AR19" i="17"/>
  <c r="BC52" i="17"/>
  <c r="AO35" i="17"/>
  <c r="AS32" i="17"/>
  <c r="AO37" i="17"/>
  <c r="AO32" i="17"/>
  <c r="AZ20" i="17"/>
  <c r="AY31" i="17"/>
  <c r="AN11" i="17"/>
  <c r="AX16" i="17"/>
  <c r="AQ26" i="17"/>
  <c r="AQ15" i="17"/>
  <c r="AZ29" i="17"/>
  <c r="AZ52" i="17"/>
  <c r="AJ40" i="17"/>
  <c r="AS38" i="7"/>
  <c r="AS30" i="7"/>
  <c r="AZ18" i="7"/>
  <c r="AZ24" i="7"/>
  <c r="AZ26" i="7"/>
  <c r="AR11" i="7"/>
  <c r="AY22" i="7"/>
  <c r="AU31" i="7"/>
  <c r="AU15" i="7"/>
  <c r="AW10" i="7"/>
  <c r="AU14" i="7"/>
  <c r="AS37" i="7"/>
  <c r="AR27" i="7"/>
  <c r="AR40" i="7"/>
  <c r="AS20" i="7"/>
  <c r="AR33" i="7"/>
  <c r="AR36" i="7"/>
  <c r="AO32" i="7"/>
  <c r="AU25" i="7"/>
  <c r="AW40" i="7"/>
  <c r="AY26" i="7"/>
  <c r="AO34" i="7"/>
  <c r="AQ22" i="7"/>
  <c r="AQ17" i="7"/>
  <c r="AZ19" i="7"/>
  <c r="AS24" i="7"/>
  <c r="AQ28" i="7"/>
  <c r="AQ30" i="7"/>
  <c r="AJ35" i="6"/>
  <c r="AY25" i="6"/>
  <c r="AY24" i="6"/>
  <c r="AX33" i="6"/>
  <c r="AS36" i="6"/>
  <c r="AZ19" i="6"/>
  <c r="AR41" i="6"/>
  <c r="AR46" i="6"/>
  <c r="AQ47" i="6"/>
  <c r="AX44" i="6"/>
  <c r="AX50" i="6"/>
  <c r="AQ39" i="6"/>
  <c r="AJ26" i="6"/>
  <c r="AT49" i="6"/>
  <c r="AN28" i="6"/>
  <c r="AW43" i="6"/>
  <c r="AS48" i="6"/>
  <c r="AS51" i="6"/>
  <c r="AS26" i="6"/>
  <c r="AJ10" i="6"/>
  <c r="AJ41" i="6"/>
  <c r="AJ16" i="6"/>
  <c r="AO24" i="6"/>
  <c r="AO47" i="6"/>
  <c r="AX48" i="6"/>
  <c r="AW21" i="6"/>
  <c r="AW49" i="6"/>
  <c r="AN55" i="16"/>
  <c r="AY57" i="16"/>
  <c r="AY55" i="16"/>
  <c r="AN70" i="16"/>
  <c r="AN77" i="16"/>
  <c r="AQ32" i="16"/>
  <c r="AQ37" i="16"/>
  <c r="AJ43" i="16"/>
  <c r="AU77" i="16"/>
  <c r="AU74" i="16"/>
  <c r="AN56" i="16"/>
  <c r="AQ59" i="16"/>
  <c r="AQ66" i="16"/>
  <c r="AV26" i="16"/>
  <c r="AS19" i="16"/>
  <c r="AS71" i="16"/>
  <c r="AO30" i="16"/>
  <c r="AO52" i="16"/>
  <c r="AP56" i="16"/>
  <c r="AP62" i="16"/>
  <c r="AN61" i="16"/>
  <c r="AN63" i="16"/>
  <c r="AN68" i="16"/>
  <c r="AN53" i="16"/>
  <c r="AR53" i="16"/>
  <c r="AW31" i="16"/>
  <c r="AO62" i="16"/>
  <c r="AJ50" i="16"/>
  <c r="AQ64" i="16"/>
  <c r="AX57" i="16"/>
  <c r="AS58" i="16"/>
  <c r="AU39" i="16"/>
  <c r="AY34" i="16"/>
  <c r="AT25" i="16"/>
  <c r="AV65" i="16"/>
  <c r="AU54" i="16"/>
  <c r="AJ49" i="16"/>
  <c r="AJ78" i="16"/>
  <c r="AJ47" i="16"/>
  <c r="AQ53" i="16"/>
  <c r="AQ58" i="16"/>
  <c r="AS62" i="16"/>
  <c r="AU69" i="16"/>
  <c r="AY71" i="16"/>
  <c r="AY39" i="16"/>
  <c r="AW27" i="16"/>
  <c r="AW34" i="16"/>
  <c r="AQ74" i="16"/>
  <c r="AS78" i="16"/>
  <c r="AJ20" i="16"/>
  <c r="AJ77" i="16"/>
  <c r="AJ33" i="16"/>
  <c r="AJ65" i="16"/>
  <c r="AJ42" i="16"/>
  <c r="AJ22" i="16"/>
  <c r="AJ56" i="16"/>
  <c r="AO28" i="16"/>
  <c r="AO32" i="16"/>
  <c r="AS36" i="16"/>
  <c r="AS72" i="16"/>
  <c r="AQ73" i="16"/>
  <c r="AX15" i="16"/>
  <c r="AQ75" i="16"/>
  <c r="AJ13" i="16"/>
  <c r="AN54" i="16"/>
  <c r="AQ56" i="16"/>
  <c r="AS59" i="16"/>
  <c r="AV61" i="16"/>
  <c r="AS64" i="16"/>
  <c r="AS66" i="16"/>
  <c r="AS68" i="16"/>
  <c r="AO70" i="16"/>
  <c r="AP72" i="16"/>
  <c r="AV75" i="16"/>
  <c r="AS33" i="16"/>
  <c r="AJ19" i="16"/>
  <c r="AJ79" i="16"/>
  <c r="AX37" i="16"/>
  <c r="AX55" i="16"/>
  <c r="AX20" i="16"/>
  <c r="AX60" i="16"/>
  <c r="AS65" i="16"/>
  <c r="AR21" i="16"/>
  <c r="AR67" i="16"/>
  <c r="AT35" i="16"/>
  <c r="BA37" i="16"/>
  <c r="AS40" i="16"/>
  <c r="AN21" i="16"/>
  <c r="AN22" i="16"/>
  <c r="AX35" i="15"/>
  <c r="AO17" i="15"/>
  <c r="AY28" i="15"/>
  <c r="AS17" i="15"/>
  <c r="AS21" i="15"/>
  <c r="AN31" i="15"/>
  <c r="AX23" i="15"/>
  <c r="AX22" i="15"/>
  <c r="AX39" i="15"/>
  <c r="AX38" i="15"/>
  <c r="AV37" i="15"/>
  <c r="AR26" i="15"/>
  <c r="AR30" i="15"/>
  <c r="AR39" i="15"/>
  <c r="AO19" i="15"/>
  <c r="AS11" i="15"/>
  <c r="AY26" i="15"/>
  <c r="AY32" i="15"/>
  <c r="AV18" i="15"/>
  <c r="AS10" i="15"/>
  <c r="AV25" i="15"/>
  <c r="AS12" i="15"/>
  <c r="AN29" i="15"/>
  <c r="AO33" i="15"/>
  <c r="AX32" i="4"/>
  <c r="AX37" i="4"/>
  <c r="AS16" i="4"/>
  <c r="AY38" i="4"/>
  <c r="AY37" i="4"/>
  <c r="AN20" i="4"/>
  <c r="AR19" i="4"/>
  <c r="AV25" i="4"/>
  <c r="AT30" i="4"/>
  <c r="AY23" i="4"/>
  <c r="AS24" i="20"/>
  <c r="AY29" i="20"/>
  <c r="AS23" i="20"/>
  <c r="AN32" i="20"/>
  <c r="AX28" i="20"/>
  <c r="AY23" i="20"/>
  <c r="AR18" i="20"/>
  <c r="AR12" i="20"/>
  <c r="AT15" i="20"/>
  <c r="AN19" i="20"/>
  <c r="AN16" i="20"/>
  <c r="AX15" i="20"/>
  <c r="AX13" i="20"/>
  <c r="AQ31" i="20"/>
  <c r="AS34" i="20"/>
  <c r="AY25" i="20"/>
  <c r="AY27" i="20"/>
  <c r="AQ39" i="20"/>
  <c r="AQ33" i="20"/>
  <c r="AS10" i="20"/>
  <c r="AX17" i="20"/>
  <c r="AS14" i="20"/>
  <c r="AQ30" i="20"/>
  <c r="AY32" i="20"/>
  <c r="AV34" i="20"/>
  <c r="AS36" i="20"/>
  <c r="AS37" i="20"/>
  <c r="AS38" i="20"/>
  <c r="AZ12" i="20"/>
  <c r="AJ65" i="20"/>
  <c r="AT32" i="20"/>
  <c r="AS39" i="20"/>
  <c r="AJ22" i="20"/>
  <c r="AJ58" i="20"/>
  <c r="AJ70" i="20"/>
  <c r="AJ78" i="20"/>
  <c r="AJ94" i="20"/>
  <c r="AJ53" i="20"/>
  <c r="AJ48" i="20"/>
  <c r="AJ37" i="20"/>
  <c r="AS33" i="20"/>
  <c r="AS35" i="20"/>
  <c r="AP37" i="20"/>
  <c r="AS40" i="20"/>
  <c r="AJ19" i="20"/>
  <c r="AJ45" i="20"/>
  <c r="AJ21" i="20"/>
  <c r="AJ42" i="20"/>
  <c r="AJ29" i="20"/>
  <c r="AJ80" i="20"/>
  <c r="AJ27" i="20"/>
  <c r="AJ33" i="20"/>
  <c r="AJ17" i="20"/>
  <c r="AJ31" i="20"/>
  <c r="AJ64" i="20"/>
  <c r="AQ38" i="20"/>
  <c r="AS19" i="20"/>
  <c r="AR29" i="20"/>
  <c r="AS31" i="20"/>
  <c r="AN23" i="20"/>
  <c r="AQ13" i="20"/>
  <c r="AS22" i="20"/>
  <c r="AN28" i="20"/>
  <c r="AS25" i="20"/>
  <c r="AQ10" i="20"/>
  <c r="AS11" i="20"/>
  <c r="AY12" i="20"/>
  <c r="AV14" i="20"/>
  <c r="AS15" i="20"/>
  <c r="AS16" i="20"/>
  <c r="AS17" i="20"/>
  <c r="AS18" i="20"/>
  <c r="AS20" i="20"/>
  <c r="AZ24" i="20"/>
  <c r="AS26" i="20"/>
  <c r="AS27" i="20"/>
  <c r="AX30" i="20"/>
  <c r="AJ93" i="20"/>
  <c r="AJ79" i="20"/>
  <c r="AJ61" i="20"/>
  <c r="AJ10" i="20"/>
  <c r="AJ95" i="20"/>
  <c r="AQ29" i="19"/>
  <c r="AQ10" i="19"/>
  <c r="AS24" i="19"/>
  <c r="AS16" i="19"/>
  <c r="AQ13" i="19"/>
  <c r="AQ18" i="19"/>
  <c r="AV22" i="19"/>
  <c r="AV13" i="19"/>
  <c r="AP18" i="19"/>
  <c r="AP20" i="19"/>
  <c r="AS23" i="19"/>
  <c r="AS22" i="19"/>
  <c r="AS20" i="19"/>
  <c r="AS29" i="19"/>
  <c r="AN14" i="19"/>
  <c r="AQ27" i="19"/>
  <c r="AQ32" i="19"/>
  <c r="AS30" i="19"/>
  <c r="AS33" i="19"/>
  <c r="AY31" i="19"/>
  <c r="AY34" i="19"/>
  <c r="AQ14" i="19"/>
  <c r="AQ12" i="19"/>
  <c r="AY32" i="19"/>
  <c r="AY25" i="19"/>
  <c r="AS15" i="19"/>
  <c r="AS27" i="19"/>
  <c r="AP16" i="19"/>
  <c r="AP24" i="19"/>
  <c r="AZ17" i="19"/>
  <c r="AZ28" i="19"/>
  <c r="AN21" i="19"/>
  <c r="AN30" i="19"/>
  <c r="AS11" i="19"/>
  <c r="AS19" i="19"/>
  <c r="AS26" i="19"/>
  <c r="AS28" i="19"/>
  <c r="AN25" i="19"/>
  <c r="AO18" i="18"/>
  <c r="AS16" i="18"/>
  <c r="AQ27" i="18"/>
  <c r="AQ10" i="18"/>
  <c r="AO12" i="18"/>
  <c r="AQ26" i="18"/>
  <c r="AZ11" i="18"/>
  <c r="AU15" i="18"/>
  <c r="AW29" i="18"/>
  <c r="AX21" i="18"/>
  <c r="AX24" i="18"/>
  <c r="AX25" i="18"/>
  <c r="AP40" i="18"/>
  <c r="AU38" i="18"/>
  <c r="AU37" i="18"/>
  <c r="AV34" i="18"/>
  <c r="AT14" i="18"/>
  <c r="AP34" i="18"/>
  <c r="AQ39" i="18"/>
  <c r="AW21" i="18"/>
  <c r="AX15" i="18"/>
  <c r="AX40" i="18"/>
  <c r="AX17" i="18"/>
  <c r="AY35" i="18"/>
  <c r="AS10" i="18"/>
  <c r="AT24" i="18"/>
  <c r="AT29" i="18"/>
  <c r="AO37" i="18"/>
  <c r="AS35" i="18"/>
  <c r="AO28" i="18"/>
  <c r="AZ26" i="18"/>
  <c r="AZ9" i="18" s="1"/>
  <c r="K10" i="2" s="1"/>
  <c r="AN16" i="18"/>
  <c r="AU11" i="18"/>
  <c r="AS24" i="18"/>
  <c r="AS36" i="18"/>
  <c r="AX18" i="18"/>
  <c r="AX22" i="18"/>
  <c r="AY40" i="18"/>
  <c r="AN38" i="18"/>
  <c r="AP37" i="18"/>
  <c r="AU34" i="18"/>
  <c r="AU33" i="18"/>
  <c r="AS32" i="18"/>
  <c r="AY20" i="18"/>
  <c r="AJ13" i="18"/>
  <c r="AQ25" i="18"/>
  <c r="AX32" i="18"/>
  <c r="AU29" i="18"/>
  <c r="AN23" i="18"/>
  <c r="AS22" i="18"/>
  <c r="AS20" i="18"/>
  <c r="AU17" i="18"/>
  <c r="AS18" i="18"/>
  <c r="AO38" i="18"/>
  <c r="AX33" i="18"/>
  <c r="AU30" i="18"/>
  <c r="AV28" i="18"/>
  <c r="AY26" i="18"/>
  <c r="AP21" i="18"/>
  <c r="AT23" i="18"/>
  <c r="AQ15" i="18"/>
  <c r="AO35" i="18"/>
  <c r="AQ24" i="18"/>
  <c r="AW40" i="18"/>
  <c r="AY39" i="18"/>
  <c r="AX38" i="18"/>
  <c r="AX37" i="18"/>
  <c r="AY36" i="18"/>
  <c r="AS33" i="18"/>
  <c r="AY32" i="18"/>
  <c r="AX30" i="18"/>
  <c r="AX29" i="18"/>
  <c r="AU28" i="18"/>
  <c r="AU27" i="18"/>
  <c r="AV26" i="18"/>
  <c r="AY25" i="18"/>
  <c r="AN22" i="18"/>
  <c r="AS21" i="18"/>
  <c r="AP20" i="18"/>
  <c r="AS19" i="18"/>
  <c r="AU16" i="18"/>
  <c r="AU14" i="18"/>
  <c r="AS13" i="18"/>
  <c r="AO34" i="18"/>
  <c r="AS17" i="18"/>
  <c r="AP31" i="18"/>
  <c r="AS33" i="17"/>
  <c r="AX22" i="17"/>
  <c r="AS26" i="17"/>
  <c r="AP38" i="17"/>
  <c r="AQ13" i="17"/>
  <c r="AQ32" i="17"/>
  <c r="AQ21" i="17"/>
  <c r="AS22" i="17"/>
  <c r="AS34" i="17"/>
  <c r="AN14" i="17"/>
  <c r="AN20" i="17"/>
  <c r="AO19" i="17"/>
  <c r="AO29" i="17"/>
  <c r="AS40" i="17"/>
  <c r="AN27" i="17"/>
  <c r="AS16" i="17"/>
  <c r="AO24" i="17"/>
  <c r="AR36" i="17"/>
  <c r="AS25" i="17"/>
  <c r="AY39" i="17"/>
  <c r="AN10" i="17"/>
  <c r="AX33" i="17"/>
  <c r="AQ11" i="17"/>
  <c r="AS19" i="17"/>
  <c r="AU13" i="17"/>
  <c r="AS37" i="17"/>
  <c r="AQ23" i="17"/>
  <c r="AQ40" i="17"/>
  <c r="AQ34" i="17"/>
  <c r="AZ26" i="17"/>
  <c r="AO30" i="17"/>
  <c r="AN18" i="17"/>
  <c r="AN31" i="17"/>
  <c r="AS12" i="17"/>
  <c r="AO16" i="17"/>
  <c r="AR24" i="17"/>
  <c r="AQ25" i="17"/>
  <c r="AS17" i="17"/>
  <c r="AS15" i="17"/>
  <c r="AY26" i="17"/>
  <c r="AS13" i="17"/>
  <c r="AZ21" i="17"/>
  <c r="AN24" i="17"/>
  <c r="AZ14" i="17"/>
  <c r="AZ40" i="17"/>
  <c r="AS23" i="17"/>
  <c r="AX18" i="17"/>
  <c r="AX14" i="17"/>
  <c r="AQ10" i="17"/>
  <c r="AS27" i="17"/>
  <c r="AU11" i="17"/>
  <c r="AU22" i="17"/>
  <c r="AS20" i="17"/>
  <c r="AS36" i="17"/>
  <c r="AP25" i="17"/>
  <c r="AP16" i="17"/>
  <c r="AQ12" i="17"/>
  <c r="AQ31" i="17"/>
  <c r="AQ24" i="17"/>
  <c r="AQ37" i="17"/>
  <c r="AQ17" i="17"/>
  <c r="AS28" i="17"/>
  <c r="AS29" i="17"/>
  <c r="AS10" i="17"/>
  <c r="AS30" i="17"/>
  <c r="AS11" i="17"/>
  <c r="AU31" i="17"/>
  <c r="AU12" i="17"/>
  <c r="AN33" i="17"/>
  <c r="AN15" i="17"/>
  <c r="AO34" i="17"/>
  <c r="AO17" i="17"/>
  <c r="AZ35" i="17"/>
  <c r="AZ18" i="17"/>
  <c r="AY36" i="17"/>
  <c r="AY19" i="17"/>
  <c r="AN37" i="17"/>
  <c r="AN23" i="17"/>
  <c r="AO38" i="17"/>
  <c r="AO25" i="17"/>
  <c r="AU39" i="17"/>
  <c r="AU27" i="17"/>
  <c r="AN30" i="17"/>
  <c r="AU32" i="17"/>
  <c r="AO33" i="17"/>
  <c r="AN35" i="17"/>
  <c r="AN38" i="17"/>
  <c r="AS39" i="17"/>
  <c r="AN22" i="17"/>
  <c r="AJ51" i="17"/>
  <c r="AJ41" i="17"/>
  <c r="AJ29" i="17"/>
  <c r="AJ26" i="17"/>
  <c r="AJ28" i="17"/>
  <c r="AJ13" i="17"/>
  <c r="AJ45" i="17"/>
  <c r="AJ11" i="17"/>
  <c r="AJ47" i="17"/>
  <c r="AJ10" i="17"/>
  <c r="AJ33" i="17"/>
  <c r="AJ42" i="17"/>
  <c r="AJ19" i="17"/>
  <c r="AJ39" i="17"/>
  <c r="AJ30" i="17"/>
  <c r="AJ50" i="17"/>
  <c r="AJ12" i="17"/>
  <c r="AJ25" i="17"/>
  <c r="AJ24" i="17"/>
  <c r="AJ17" i="17"/>
  <c r="AJ22" i="17"/>
  <c r="AJ44" i="17"/>
  <c r="AV37" i="16"/>
  <c r="AV36" i="16"/>
  <c r="AT26" i="16"/>
  <c r="AY24" i="16"/>
  <c r="AN32" i="16"/>
  <c r="AO29" i="16"/>
  <c r="AU14" i="16"/>
  <c r="AU38" i="16"/>
  <c r="AJ48" i="16"/>
  <c r="AS29" i="16"/>
  <c r="AV31" i="16"/>
  <c r="AV25" i="16"/>
  <c r="AS12" i="16"/>
  <c r="AU22" i="16"/>
  <c r="AX39" i="16"/>
  <c r="AW33" i="16"/>
  <c r="AS17" i="16"/>
  <c r="AS20" i="16"/>
  <c r="AO39" i="16"/>
  <c r="AW16" i="16"/>
  <c r="AQ34" i="16"/>
  <c r="AU32" i="16"/>
  <c r="AS14" i="16"/>
  <c r="AS15" i="16"/>
  <c r="AU28" i="16"/>
  <c r="AN37" i="16"/>
  <c r="AN38" i="16"/>
  <c r="AY19" i="16"/>
  <c r="AR26" i="16"/>
  <c r="AR27" i="16"/>
  <c r="AW36" i="16"/>
  <c r="AN30" i="16"/>
  <c r="AN36" i="16"/>
  <c r="AV33" i="16"/>
  <c r="AT22" i="16"/>
  <c r="BA16" i="16"/>
  <c r="AR20" i="16"/>
  <c r="AW26" i="16"/>
  <c r="AW35" i="16"/>
  <c r="AY30" i="16"/>
  <c r="AY18" i="16"/>
  <c r="AR24" i="16"/>
  <c r="AS28" i="16"/>
  <c r="AY23" i="16"/>
  <c r="AO18" i="16"/>
  <c r="AO38" i="16"/>
  <c r="AW20" i="16"/>
  <c r="AW15" i="16"/>
  <c r="AY22" i="16"/>
  <c r="AU25" i="16"/>
  <c r="AU12" i="16"/>
  <c r="AO27" i="16"/>
  <c r="AO25" i="16"/>
  <c r="AQ31" i="16"/>
  <c r="AQ33" i="16"/>
  <c r="AU31" i="16"/>
  <c r="AV30" i="16"/>
  <c r="AS18" i="16"/>
  <c r="AS21" i="16"/>
  <c r="AO40" i="16"/>
  <c r="AX13" i="16"/>
  <c r="AU27" i="16"/>
  <c r="AN39" i="16"/>
  <c r="AJ36" i="16"/>
  <c r="AS35" i="16"/>
  <c r="AV23" i="16"/>
  <c r="AT27" i="16"/>
  <c r="AT34" i="16"/>
  <c r="BA17" i="16"/>
  <c r="BA36" i="16"/>
  <c r="AS23" i="16"/>
  <c r="AX19" i="16"/>
  <c r="AR25" i="16"/>
  <c r="AR36" i="15"/>
  <c r="AR38" i="15"/>
  <c r="AU23" i="15"/>
  <c r="AV21" i="15"/>
  <c r="AV24" i="15"/>
  <c r="AU22" i="15"/>
  <c r="AU21" i="15"/>
  <c r="AO29" i="15"/>
  <c r="AV36" i="15"/>
  <c r="AN32" i="15"/>
  <c r="AS19" i="15"/>
  <c r="AS40" i="15"/>
  <c r="AO30" i="15"/>
  <c r="AX40" i="15"/>
  <c r="AX34" i="15"/>
  <c r="AP16" i="15"/>
  <c r="AP11" i="15"/>
  <c r="AX36" i="15"/>
  <c r="AX26" i="15"/>
  <c r="AT37" i="15"/>
  <c r="AT29" i="15"/>
  <c r="AO21" i="15"/>
  <c r="AO16" i="15"/>
  <c r="AY22" i="15"/>
  <c r="AY10" i="15"/>
  <c r="AV28" i="15"/>
  <c r="AO13" i="15"/>
  <c r="AS14" i="15"/>
  <c r="AN35" i="15"/>
  <c r="AO32" i="15"/>
  <c r="AO37" i="15"/>
  <c r="AY38" i="15"/>
  <c r="AV40" i="15"/>
  <c r="AQ10" i="9"/>
  <c r="AY22" i="9"/>
  <c r="BA10" i="9"/>
  <c r="AS13" i="9"/>
  <c r="AQ15" i="9"/>
  <c r="AS16" i="9"/>
  <c r="AS17" i="9"/>
  <c r="AP18" i="9"/>
  <c r="AJ18" i="9"/>
  <c r="AS14" i="9"/>
  <c r="AV12" i="9"/>
  <c r="AS19" i="9"/>
  <c r="AS20" i="9"/>
  <c r="AS11" i="9"/>
  <c r="AZ39" i="7"/>
  <c r="AS31" i="7"/>
  <c r="AY40" i="7"/>
  <c r="AQ37" i="7"/>
  <c r="AS16" i="7"/>
  <c r="AW31" i="7"/>
  <c r="AW13" i="7"/>
  <c r="AY21" i="7"/>
  <c r="AQ10" i="7"/>
  <c r="AQ23" i="7"/>
  <c r="AU18" i="7"/>
  <c r="AR16" i="7"/>
  <c r="AR25" i="7"/>
  <c r="AZ22" i="7"/>
  <c r="AS35" i="7"/>
  <c r="AS15" i="7"/>
  <c r="AO29" i="7"/>
  <c r="AU27" i="7"/>
  <c r="AU38" i="7"/>
  <c r="AU37" i="7"/>
  <c r="AY36" i="7"/>
  <c r="AU33" i="7"/>
  <c r="AQ12" i="7"/>
  <c r="AQ40" i="7"/>
  <c r="AR34" i="7"/>
  <c r="AS21" i="7"/>
  <c r="AY35" i="7"/>
  <c r="AS19" i="7"/>
  <c r="AZ32" i="7"/>
  <c r="AU16" i="7"/>
  <c r="AU39" i="7"/>
  <c r="AZ10" i="7"/>
  <c r="AZ14" i="7"/>
  <c r="AS27" i="7"/>
  <c r="AS26" i="7"/>
  <c r="AR30" i="7"/>
  <c r="AS23" i="7"/>
  <c r="AS11" i="7"/>
  <c r="AR22" i="7"/>
  <c r="AR24" i="7"/>
  <c r="AO20" i="7"/>
  <c r="AS13" i="7"/>
  <c r="AY13" i="7"/>
  <c r="AZ15" i="7"/>
  <c r="AS10" i="7"/>
  <c r="AS14" i="7"/>
  <c r="AR19" i="7"/>
  <c r="AJ30" i="7"/>
  <c r="AJ29" i="7"/>
  <c r="AJ28" i="7"/>
  <c r="AJ38" i="7"/>
  <c r="AJ37" i="7"/>
  <c r="AJ12" i="7"/>
  <c r="AQ35" i="7"/>
  <c r="AS40" i="7"/>
  <c r="AU11" i="7"/>
  <c r="AU12" i="7"/>
  <c r="AY31" i="7"/>
  <c r="AU30" i="7"/>
  <c r="AQ25" i="7"/>
  <c r="AQ18" i="7"/>
  <c r="AR17" i="7"/>
  <c r="AS33" i="7"/>
  <c r="AZ20" i="7"/>
  <c r="AZ21" i="7"/>
  <c r="AP22" i="7"/>
  <c r="AP9" i="7" s="1"/>
  <c r="H14" i="2" s="1"/>
  <c r="AZ23" i="7"/>
  <c r="AU24" i="7"/>
  <c r="AN26" i="7"/>
  <c r="AN27" i="7"/>
  <c r="AS28" i="7"/>
  <c r="BB29" i="7"/>
  <c r="BB9" i="7" s="1"/>
  <c r="H16" i="2" s="1"/>
  <c r="AR32" i="7"/>
  <c r="AS34" i="7"/>
  <c r="AS36" i="7"/>
  <c r="AR37" i="7"/>
  <c r="AR38" i="7"/>
  <c r="AO39" i="7"/>
  <c r="AV26" i="6"/>
  <c r="AV22" i="6"/>
  <c r="AZ23" i="6"/>
  <c r="AW14" i="6"/>
  <c r="AW16" i="6"/>
  <c r="AN14" i="6"/>
  <c r="AX34" i="6"/>
  <c r="AY36" i="6"/>
  <c r="AW36" i="6"/>
  <c r="AW41" i="6"/>
  <c r="AX26" i="6"/>
  <c r="AO27" i="6"/>
  <c r="AS25" i="6"/>
  <c r="AR30" i="6"/>
  <c r="AR28" i="6"/>
  <c r="AZ18" i="6"/>
  <c r="AN12" i="6"/>
  <c r="AS37" i="6"/>
  <c r="AN13" i="6"/>
  <c r="AU33" i="6"/>
  <c r="AX32" i="6"/>
  <c r="AV16" i="6"/>
  <c r="AN43" i="6"/>
  <c r="AO13" i="6"/>
  <c r="AO17" i="6"/>
  <c r="AS11" i="6"/>
  <c r="AO21" i="6"/>
  <c r="AS34" i="6"/>
  <c r="AS32" i="6"/>
  <c r="AQ37" i="6"/>
  <c r="AT39" i="6"/>
  <c r="AN42" i="6"/>
  <c r="AY29" i="6"/>
  <c r="AW44" i="6"/>
  <c r="AX31" i="4"/>
  <c r="AX36" i="4"/>
  <c r="AS23" i="4"/>
  <c r="AS26" i="4"/>
  <c r="BA17" i="4"/>
  <c r="AN33" i="4"/>
  <c r="AN29" i="4"/>
  <c r="AR18" i="4"/>
  <c r="AR21" i="4"/>
  <c r="AO27" i="4"/>
  <c r="AV22" i="4"/>
  <c r="AV23" i="4"/>
  <c r="AV13" i="4"/>
  <c r="AN12" i="4"/>
  <c r="AS25" i="4"/>
  <c r="AO25" i="4"/>
  <c r="AO29" i="4"/>
  <c r="AV12" i="4"/>
  <c r="AN17" i="4"/>
  <c r="AQ21" i="4"/>
  <c r="AO14" i="4"/>
  <c r="AS35" i="4"/>
  <c r="AS24" i="4"/>
  <c r="AY18" i="4"/>
  <c r="AY16" i="4"/>
  <c r="AS19" i="4"/>
  <c r="AS20" i="4"/>
  <c r="AY34" i="4"/>
  <c r="BA15" i="4"/>
  <c r="AV18" i="4"/>
  <c r="AQ10" i="4"/>
  <c r="AQ30" i="4"/>
  <c r="AY36" i="4"/>
  <c r="AS15" i="4"/>
  <c r="AO21" i="4"/>
  <c r="AO33" i="4"/>
  <c r="AN23" i="4"/>
  <c r="AN16" i="4"/>
  <c r="AR26" i="4"/>
  <c r="AR24" i="4"/>
  <c r="AQ17" i="4"/>
  <c r="AQ32" i="4"/>
  <c r="AO28" i="4"/>
  <c r="AO17" i="4"/>
  <c r="AN11" i="4"/>
  <c r="AN26" i="4"/>
  <c r="AQ24" i="4"/>
  <c r="AQ34" i="4"/>
  <c r="AT29" i="4"/>
  <c r="AT20" i="4"/>
  <c r="AY31" i="4"/>
  <c r="AY25" i="4"/>
  <c r="AQ13" i="4"/>
  <c r="AQ27" i="4"/>
  <c r="AY21" i="4"/>
  <c r="AO20" i="4"/>
  <c r="AO19" i="4"/>
  <c r="BA16" i="4"/>
  <c r="BA38" i="4"/>
  <c r="AY20" i="16"/>
  <c r="AU15" i="16"/>
  <c r="AQ35" i="16"/>
  <c r="AX16" i="16"/>
  <c r="AU21" i="16"/>
  <c r="AO37" i="16"/>
  <c r="AW32" i="16"/>
  <c r="AN31" i="16"/>
  <c r="AQ40" i="16"/>
  <c r="AY13" i="16"/>
  <c r="BA35" i="16"/>
  <c r="AR23" i="16"/>
  <c r="AS31" i="16"/>
  <c r="AS27" i="16"/>
  <c r="AO36" i="16"/>
  <c r="AW25" i="16"/>
  <c r="AY12" i="16"/>
  <c r="AN11" i="16"/>
  <c r="AN20" i="16"/>
  <c r="AW19" i="16"/>
  <c r="AO26" i="16"/>
  <c r="AQ30" i="16"/>
  <c r="AS34" i="16"/>
  <c r="AS38" i="16"/>
  <c r="AN15" i="16"/>
  <c r="AX18" i="16"/>
  <c r="AY21" i="16"/>
  <c r="AN29" i="16"/>
  <c r="AT33" i="16"/>
  <c r="AN10" i="16"/>
  <c r="AS13" i="16"/>
  <c r="AU24" i="16"/>
  <c r="AN28" i="16"/>
  <c r="AS22" i="16"/>
  <c r="AQ39" i="16"/>
  <c r="AR14" i="16"/>
  <c r="AS37" i="16"/>
  <c r="AR34" i="15"/>
  <c r="AX19" i="15"/>
  <c r="AX20" i="15"/>
  <c r="AS25" i="15"/>
  <c r="AU18" i="15"/>
  <c r="AO36" i="15"/>
  <c r="AO23" i="15"/>
  <c r="AY11" i="15"/>
  <c r="AO39" i="15"/>
  <c r="AO35" i="15"/>
  <c r="AV39" i="15"/>
  <c r="AV38" i="15"/>
  <c r="AO10" i="15"/>
  <c r="AU32" i="15"/>
  <c r="AS13" i="15"/>
  <c r="AN33" i="15"/>
  <c r="AO22" i="15"/>
  <c r="AO15" i="15"/>
  <c r="AX17" i="15"/>
  <c r="AU28" i="15"/>
  <c r="AS32" i="15"/>
  <c r="AO26" i="15"/>
  <c r="AO34" i="15"/>
  <c r="AU33" i="15"/>
  <c r="AS27" i="15"/>
  <c r="AX33" i="15"/>
  <c r="AX16" i="15"/>
  <c r="AR24" i="15"/>
  <c r="AR10" i="15"/>
  <c r="AX37" i="15"/>
  <c r="AX11" i="15"/>
  <c r="AP21" i="15"/>
  <c r="AP13" i="15"/>
  <c r="AS28" i="15"/>
  <c r="AS22" i="15"/>
  <c r="AR23" i="15"/>
  <c r="AU31" i="15"/>
  <c r="AU24" i="15"/>
  <c r="AU29" i="15"/>
  <c r="AU25" i="15"/>
  <c r="AY25" i="15"/>
  <c r="AY29" i="15"/>
  <c r="AU36" i="15"/>
  <c r="AU30" i="15"/>
  <c r="AO38" i="15"/>
  <c r="AO31" i="15"/>
  <c r="AV35" i="15"/>
  <c r="AY37" i="15"/>
  <c r="AO40" i="15"/>
  <c r="AV26" i="15"/>
  <c r="AV12" i="15"/>
  <c r="AT40" i="15"/>
  <c r="AT15" i="15"/>
  <c r="AR27" i="15"/>
  <c r="AR21" i="15"/>
  <c r="AV14" i="15"/>
  <c r="AS38" i="4"/>
  <c r="AS29" i="4"/>
  <c r="AS30" i="4"/>
  <c r="AV14" i="6"/>
  <c r="AV18" i="6"/>
  <c r="AN25" i="6"/>
  <c r="AY37" i="6"/>
  <c r="AS19" i="6"/>
  <c r="AS29" i="6"/>
  <c r="AV27" i="6"/>
  <c r="BB40" i="6"/>
  <c r="BB43" i="6"/>
  <c r="AV24" i="6"/>
  <c r="AR16" i="6"/>
  <c r="AR44" i="6"/>
  <c r="AN41" i="6"/>
  <c r="AQ31" i="6"/>
  <c r="AX25" i="6"/>
  <c r="AQ38" i="6"/>
  <c r="AX16" i="6"/>
  <c r="AO32" i="6"/>
  <c r="AO31" i="6"/>
  <c r="AU29" i="6"/>
  <c r="AU39" i="6"/>
  <c r="AS44" i="6"/>
  <c r="AR22" i="6"/>
  <c r="AX28" i="6"/>
  <c r="AY34" i="6"/>
  <c r="AW38" i="6"/>
  <c r="AO39" i="6"/>
  <c r="AS43" i="6"/>
  <c r="AO36" i="6"/>
  <c r="AN30" i="6"/>
  <c r="AO20" i="6"/>
  <c r="AO12" i="6"/>
  <c r="AT20" i="6"/>
  <c r="AN32" i="6"/>
  <c r="AN17" i="6"/>
  <c r="AY44" i="6"/>
  <c r="AY23" i="6"/>
  <c r="AW19" i="6"/>
  <c r="AV33" i="6"/>
  <c r="AV10" i="6"/>
  <c r="AZ11" i="6"/>
  <c r="AQ13" i="6"/>
  <c r="AN24" i="6"/>
  <c r="AV24" i="4"/>
  <c r="AV11" i="4"/>
  <c r="AS12" i="4"/>
  <c r="AY20" i="4"/>
  <c r="AS28" i="4"/>
  <c r="AS36" i="4"/>
  <c r="AS31" i="4"/>
  <c r="AS27" i="4"/>
  <c r="AS13" i="4"/>
  <c r="AQ11" i="4"/>
  <c r="AQ29" i="4"/>
  <c r="AS21" i="4"/>
  <c r="BA20" i="4"/>
  <c r="BA37" i="4"/>
  <c r="AX35" i="4"/>
  <c r="AX14" i="4"/>
  <c r="AS32" i="4"/>
  <c r="AS22" i="4"/>
  <c r="AY22" i="4"/>
  <c r="AY35" i="4"/>
  <c r="AN27" i="4"/>
  <c r="AN15" i="4"/>
  <c r="AQ16" i="4"/>
  <c r="AQ31" i="4"/>
  <c r="AR25" i="4"/>
  <c r="AR23" i="4"/>
  <c r="AO16" i="4"/>
  <c r="AY24" i="4"/>
  <c r="AO32" i="4"/>
  <c r="AT28" i="4"/>
  <c r="AT19" i="4"/>
  <c r="AN10" i="4"/>
  <c r="AN25" i="4"/>
  <c r="AV15" i="4"/>
  <c r="AV17" i="4"/>
  <c r="AQ19" i="4"/>
  <c r="AQ33" i="4"/>
  <c r="AO12" i="4"/>
  <c r="AO10" i="4"/>
  <c r="AO18" i="4"/>
  <c r="AQ14" i="4"/>
  <c r="AQ26" i="4"/>
  <c r="AY31" i="16"/>
  <c r="AN25" i="16"/>
  <c r="AR29" i="16"/>
  <c r="BA15" i="16"/>
  <c r="AJ30" i="16"/>
  <c r="AV18" i="16"/>
  <c r="AQ38" i="16"/>
  <c r="AW13" i="16"/>
  <c r="AX12" i="16"/>
  <c r="AN35" i="16"/>
  <c r="AW21" i="16"/>
  <c r="AN26" i="16"/>
  <c r="AT23" i="16"/>
  <c r="AX14" i="16"/>
  <c r="AU33" i="16"/>
  <c r="AX10" i="15"/>
  <c r="AS23" i="15"/>
  <c r="AU17" i="15"/>
  <c r="AJ28" i="15"/>
  <c r="AX12" i="15"/>
  <c r="AO18" i="15"/>
  <c r="AU19" i="15"/>
  <c r="AS16" i="15"/>
  <c r="AV13" i="15"/>
  <c r="AO20" i="15"/>
  <c r="AY14" i="15"/>
  <c r="AV32" i="15"/>
  <c r="AO11" i="15"/>
  <c r="AU35" i="15"/>
  <c r="AS15" i="15"/>
  <c r="AN30" i="15"/>
  <c r="AO26" i="4"/>
  <c r="AY30" i="4"/>
  <c r="AO23" i="4"/>
  <c r="AS17" i="4"/>
  <c r="AY33" i="4"/>
  <c r="AS34" i="4"/>
  <c r="AS37" i="4"/>
  <c r="AJ20" i="6"/>
  <c r="AJ34" i="7"/>
  <c r="AJ31" i="7"/>
  <c r="AJ21" i="7"/>
  <c r="AJ26" i="7"/>
  <c r="AJ38" i="17"/>
  <c r="AJ18" i="17"/>
  <c r="AJ32" i="17"/>
  <c r="AJ53" i="17"/>
  <c r="AJ20" i="17"/>
  <c r="AJ36" i="17"/>
  <c r="AJ31" i="17"/>
  <c r="AJ49" i="17"/>
  <c r="AJ21" i="17"/>
  <c r="AJ62" i="16"/>
  <c r="AJ31" i="16"/>
  <c r="AJ10" i="9"/>
  <c r="AJ11" i="9"/>
  <c r="AJ12" i="9"/>
  <c r="AJ14" i="9"/>
  <c r="AJ13" i="9"/>
  <c r="AJ15" i="9"/>
  <c r="AJ20" i="9"/>
  <c r="AJ16" i="9"/>
  <c r="AJ17" i="9"/>
  <c r="AJ21" i="9"/>
  <c r="AJ22" i="9"/>
  <c r="AJ23" i="9"/>
  <c r="AJ24" i="9"/>
  <c r="AJ26" i="9"/>
  <c r="AJ19" i="9"/>
  <c r="AJ28" i="9"/>
  <c r="AJ29" i="9"/>
  <c r="AJ30" i="9"/>
  <c r="AJ31" i="9"/>
  <c r="AJ32" i="9"/>
  <c r="AJ33" i="9"/>
  <c r="AJ34" i="9"/>
  <c r="AJ25" i="9"/>
  <c r="AJ27" i="9"/>
  <c r="AJ35" i="9"/>
  <c r="AJ36" i="9"/>
  <c r="AJ37" i="9"/>
  <c r="AJ38" i="9"/>
  <c r="AJ39" i="9"/>
  <c r="AJ40" i="9"/>
  <c r="AJ27" i="15"/>
  <c r="AJ34" i="16"/>
  <c r="AJ24" i="16"/>
  <c r="AJ29" i="16"/>
  <c r="AJ16" i="18"/>
  <c r="AJ12" i="18"/>
  <c r="AJ11" i="18"/>
  <c r="AJ15" i="18"/>
  <c r="AJ10" i="18"/>
  <c r="AJ24" i="18"/>
  <c r="AJ18" i="18"/>
  <c r="AJ26" i="18"/>
  <c r="AJ14" i="18"/>
  <c r="AJ19" i="18"/>
  <c r="AJ22" i="18"/>
  <c r="AJ21" i="18"/>
  <c r="AJ17" i="18"/>
  <c r="AJ25" i="18"/>
  <c r="AJ23" i="18"/>
  <c r="AJ20" i="18"/>
  <c r="AJ27" i="18"/>
  <c r="AJ30" i="18"/>
  <c r="AJ31" i="18"/>
  <c r="AJ32" i="18"/>
  <c r="AJ33" i="18"/>
  <c r="AJ34" i="18"/>
  <c r="AJ35" i="18"/>
  <c r="AJ28" i="18"/>
  <c r="AJ36" i="18"/>
  <c r="AJ37" i="18"/>
  <c r="AJ38" i="18"/>
  <c r="AJ39" i="18"/>
  <c r="AJ40" i="18"/>
  <c r="AJ41" i="18"/>
  <c r="AJ10" i="19"/>
  <c r="AJ37" i="16"/>
  <c r="AJ32" i="16"/>
  <c r="AJ11" i="15"/>
  <c r="AJ20" i="15"/>
  <c r="AJ35" i="15"/>
  <c r="AJ10" i="15"/>
  <c r="AJ18" i="15"/>
  <c r="AJ33" i="15"/>
  <c r="AJ29" i="15"/>
  <c r="AJ26" i="15"/>
  <c r="AJ25" i="15"/>
  <c r="AJ21" i="15"/>
  <c r="AJ22" i="15"/>
  <c r="AJ15" i="15"/>
  <c r="AJ40" i="15"/>
  <c r="AJ24" i="15"/>
  <c r="AJ19" i="15"/>
  <c r="AJ30" i="15"/>
  <c r="AJ23" i="15"/>
  <c r="AJ34" i="15"/>
  <c r="AJ36" i="15"/>
  <c r="AJ13" i="15"/>
  <c r="AJ31" i="15"/>
  <c r="AJ14" i="15"/>
  <c r="AJ16" i="15"/>
  <c r="AJ37" i="15"/>
  <c r="AJ17" i="15"/>
  <c r="AJ41" i="15"/>
  <c r="AJ12" i="15"/>
  <c r="AJ39" i="15"/>
  <c r="AJ32" i="15"/>
  <c r="AJ11" i="19"/>
  <c r="AJ13" i="19"/>
  <c r="AJ14" i="19"/>
  <c r="AJ15" i="19"/>
  <c r="AJ12" i="19"/>
  <c r="AJ20" i="19"/>
  <c r="AJ16" i="19"/>
  <c r="AJ25" i="19"/>
  <c r="AJ21" i="19"/>
  <c r="AJ22" i="19"/>
  <c r="AJ23" i="19"/>
  <c r="AJ18" i="19"/>
  <c r="AJ19" i="19"/>
  <c r="AJ17" i="19"/>
  <c r="AJ24" i="19"/>
  <c r="AJ26" i="19"/>
  <c r="AJ27" i="19"/>
  <c r="AJ28" i="19"/>
  <c r="AJ29" i="19"/>
  <c r="AJ30" i="19"/>
  <c r="AJ31" i="19"/>
  <c r="AJ32" i="19"/>
  <c r="AJ33" i="19"/>
  <c r="AJ34" i="19"/>
  <c r="AJ15" i="20"/>
  <c r="AJ25" i="20"/>
  <c r="AJ67" i="16"/>
  <c r="AJ17" i="16"/>
  <c r="AJ46" i="16"/>
  <c r="AJ54" i="16"/>
  <c r="AJ35" i="16"/>
  <c r="AJ60" i="16"/>
  <c r="AJ64" i="16"/>
  <c r="AJ25" i="16"/>
  <c r="AJ74" i="16"/>
  <c r="AJ57" i="16"/>
  <c r="AV20" i="16"/>
  <c r="AY37" i="16"/>
  <c r="AJ39" i="16"/>
  <c r="AJ23" i="16"/>
  <c r="AJ27" i="16"/>
  <c r="AJ75" i="16"/>
  <c r="AJ55" i="16"/>
  <c r="AJ58" i="16"/>
  <c r="AJ15" i="16"/>
  <c r="AJ68" i="16"/>
  <c r="AJ16" i="16"/>
  <c r="AJ28" i="16"/>
  <c r="AV27" i="16"/>
  <c r="AS10" i="16"/>
  <c r="AN34" i="16"/>
  <c r="AJ69" i="16"/>
  <c r="AS11" i="16"/>
  <c r="AN16" i="16"/>
  <c r="AO17" i="16"/>
  <c r="AW12" i="16"/>
  <c r="AU13" i="16"/>
  <c r="AO24" i="16"/>
  <c r="AQ22" i="16"/>
  <c r="AJ11" i="16"/>
  <c r="AN40" i="16"/>
  <c r="AX28" i="16"/>
  <c r="AS39" i="16"/>
  <c r="AR19" i="16"/>
  <c r="AS30" i="16"/>
  <c r="AV10" i="21"/>
  <c r="AU11" i="21"/>
  <c r="AJ11" i="21"/>
  <c r="AP12" i="21"/>
  <c r="AV11" i="21"/>
  <c r="AU12" i="21"/>
  <c r="AP10" i="21"/>
  <c r="AJ12" i="21"/>
  <c r="AJ10" i="21"/>
  <c r="AJ14" i="21"/>
  <c r="AJ13" i="21"/>
  <c r="AJ17" i="21"/>
  <c r="AJ15" i="21"/>
  <c r="AJ16" i="21"/>
  <c r="AJ18" i="21"/>
  <c r="AJ19" i="21"/>
  <c r="AJ20" i="21"/>
  <c r="AJ21" i="21"/>
  <c r="AJ22" i="21"/>
  <c r="AJ23" i="21"/>
  <c r="AJ24" i="21"/>
  <c r="AJ25" i="21"/>
  <c r="AJ26" i="21"/>
  <c r="AS10" i="6"/>
  <c r="AJ37" i="6"/>
  <c r="AJ22" i="6"/>
  <c r="AJ48" i="6"/>
  <c r="AJ42" i="6"/>
  <c r="AJ47" i="6"/>
  <c r="AJ28" i="6"/>
  <c r="AJ52" i="6"/>
  <c r="AJ45" i="6"/>
  <c r="AJ34" i="6"/>
  <c r="AJ53" i="6"/>
  <c r="AJ18" i="6"/>
  <c r="AJ24" i="6"/>
  <c r="AJ43" i="6"/>
  <c r="AJ32" i="6"/>
  <c r="AJ51" i="6"/>
  <c r="AJ11" i="6"/>
  <c r="AJ50" i="6"/>
  <c r="AJ14" i="6"/>
  <c r="AJ39" i="6"/>
  <c r="AJ29" i="6"/>
  <c r="AJ40" i="6"/>
  <c r="AJ13" i="6"/>
  <c r="AJ46" i="6"/>
  <c r="AJ12" i="6"/>
  <c r="AJ25" i="6"/>
  <c r="AJ38" i="6"/>
  <c r="AJ30" i="6"/>
  <c r="AJ23" i="6"/>
  <c r="AJ44" i="6"/>
  <c r="AJ36" i="6"/>
  <c r="AO16" i="6"/>
  <c r="AN11" i="6"/>
  <c r="AV17" i="6"/>
  <c r="AV15" i="6"/>
  <c r="AW13" i="6"/>
  <c r="AS12" i="6"/>
  <c r="AX14" i="6"/>
  <c r="AW20" i="6"/>
  <c r="AS30" i="6"/>
  <c r="AO19" i="6"/>
  <c r="AN18" i="6"/>
  <c r="AO22" i="6"/>
  <c r="AO25" i="6"/>
  <c r="AO23" i="6"/>
  <c r="AO34" i="6"/>
  <c r="AS27" i="6"/>
  <c r="AU36" i="6"/>
  <c r="AY28" i="6"/>
  <c r="AR31" i="6"/>
  <c r="AX24" i="6"/>
  <c r="AV29" i="6"/>
  <c r="AS33" i="6"/>
  <c r="BB41" i="6"/>
  <c r="AS38" i="6"/>
  <c r="AV21" i="6"/>
  <c r="AZ26" i="6"/>
  <c r="AS35" i="6"/>
  <c r="AN37" i="6"/>
  <c r="AQ40" i="6"/>
  <c r="AQ42" i="6"/>
  <c r="AQ43" i="6"/>
  <c r="AJ17" i="6"/>
  <c r="AJ27" i="6"/>
  <c r="AJ49" i="6"/>
  <c r="AJ15" i="6"/>
  <c r="AT9" i="17"/>
  <c r="I15" i="2" s="1"/>
  <c r="AO9" i="19"/>
  <c r="M4" i="2" s="1"/>
  <c r="AV9" i="7"/>
  <c r="H8" i="2" s="1"/>
  <c r="BA9" i="21"/>
  <c r="J12" i="2" s="1"/>
  <c r="BA9" i="7"/>
  <c r="H12" i="2" s="1"/>
  <c r="AW9" i="19"/>
  <c r="M11" i="2" s="1"/>
  <c r="AR9" i="19"/>
  <c r="M13" i="2" s="1"/>
  <c r="AZ9" i="21"/>
  <c r="J10" i="2" s="1"/>
  <c r="BA9" i="17"/>
  <c r="I12" i="2" s="1"/>
  <c r="N16" i="2"/>
  <c r="N12" i="2"/>
  <c r="BB9" i="19"/>
  <c r="M16" i="2" s="1"/>
  <c r="BA9" i="19"/>
  <c r="M12" i="2" s="1"/>
  <c r="AR9" i="21"/>
  <c r="J13" i="2" s="1"/>
  <c r="BB9" i="21"/>
  <c r="J16" i="2" s="1"/>
  <c r="BB9" i="17"/>
  <c r="I16" i="2" s="1"/>
  <c r="AJ66" i="16"/>
  <c r="AJ51" i="16"/>
  <c r="AZ9" i="15"/>
  <c r="E10" i="2" s="1"/>
  <c r="AU9" i="19"/>
  <c r="M6" i="2" s="1"/>
  <c r="AX9" i="19"/>
  <c r="M7" i="2" s="1"/>
  <c r="AT9" i="19"/>
  <c r="M15" i="2" s="1"/>
  <c r="BA9" i="18"/>
  <c r="K12" i="2" s="1"/>
  <c r="BB9" i="18"/>
  <c r="K16" i="2" s="1"/>
  <c r="AR9" i="18"/>
  <c r="K13" i="2" s="1"/>
  <c r="AV9" i="17"/>
  <c r="I8" i="2" s="1"/>
  <c r="AW9" i="17"/>
  <c r="I11" i="2" s="1"/>
  <c r="AP9" i="16"/>
  <c r="G14" i="2" s="1"/>
  <c r="BB9" i="16"/>
  <c r="G16" i="2" s="1"/>
  <c r="AZ9" i="16"/>
  <c r="G10" i="2" s="1"/>
  <c r="BA9" i="15"/>
  <c r="E12" i="2" s="1"/>
  <c r="BB9" i="15"/>
  <c r="E16" i="2" s="1"/>
  <c r="AW9" i="15"/>
  <c r="E11" i="2" s="1"/>
  <c r="AN9" i="9"/>
  <c r="L5" i="2" s="1"/>
  <c r="BB9" i="9"/>
  <c r="L16" i="2" s="1"/>
  <c r="AR9" i="9"/>
  <c r="L13" i="2" s="1"/>
  <c r="AN9" i="21"/>
  <c r="J5" i="2" s="1"/>
  <c r="AT9" i="21"/>
  <c r="J15" i="2" s="1"/>
  <c r="AX9" i="7"/>
  <c r="H7" i="2" s="1"/>
  <c r="AT9" i="7"/>
  <c r="H15" i="2" s="1"/>
  <c r="AP9" i="6"/>
  <c r="F14" i="2" s="1"/>
  <c r="AQ9" i="21"/>
  <c r="J3" i="2" s="1"/>
  <c r="AO9" i="21"/>
  <c r="J4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P9" i="4"/>
  <c r="D14" i="2" s="1"/>
  <c r="BB9" i="4"/>
  <c r="D16" i="2" s="1"/>
  <c r="AW9" i="4"/>
  <c r="D11" i="2" s="1"/>
  <c r="AU9" i="4"/>
  <c r="D6" i="2" s="1"/>
  <c r="AK76" i="20" l="1"/>
  <c r="AM75" i="20"/>
  <c r="A75" i="20" s="1"/>
  <c r="AK75" i="20"/>
  <c r="AM67" i="20"/>
  <c r="A67" i="20" s="1"/>
  <c r="AM60" i="20"/>
  <c r="A60" i="20" s="1"/>
  <c r="AM73" i="20"/>
  <c r="A73" i="20" s="1"/>
  <c r="AK73" i="20"/>
  <c r="AK67" i="20"/>
  <c r="AK55" i="20"/>
  <c r="AK60" i="20"/>
  <c r="AM55" i="20"/>
  <c r="A55" i="20" s="1"/>
  <c r="AM19" i="20"/>
  <c r="AM48" i="20"/>
  <c r="AK15" i="20"/>
  <c r="AM29" i="18"/>
  <c r="A29" i="18" s="1"/>
  <c r="AK29" i="18"/>
  <c r="AP9" i="9"/>
  <c r="L14" i="2" s="1"/>
  <c r="AM39" i="7"/>
  <c r="A39" i="7" s="1"/>
  <c r="AM27" i="7"/>
  <c r="A27" i="7" s="1"/>
  <c r="AM10" i="7"/>
  <c r="A10" i="7" s="1"/>
  <c r="AM33" i="7"/>
  <c r="A33" i="7" s="1"/>
  <c r="AM22" i="7"/>
  <c r="A22" i="7" s="1"/>
  <c r="AM25" i="7"/>
  <c r="A25" i="7" s="1"/>
  <c r="AM36" i="7"/>
  <c r="A36" i="7" s="1"/>
  <c r="AM16" i="7"/>
  <c r="A16" i="7" s="1"/>
  <c r="AM23" i="7"/>
  <c r="A23" i="7" s="1"/>
  <c r="AM20" i="7"/>
  <c r="A20" i="7" s="1"/>
  <c r="AM18" i="7"/>
  <c r="A18" i="7" s="1"/>
  <c r="AM13" i="7"/>
  <c r="A13" i="7" s="1"/>
  <c r="AM17" i="7"/>
  <c r="A17" i="7" s="1"/>
  <c r="AM15" i="7"/>
  <c r="A15" i="7" s="1"/>
  <c r="AM40" i="7"/>
  <c r="A40" i="7" s="1"/>
  <c r="AM24" i="7"/>
  <c r="A24" i="7" s="1"/>
  <c r="AM19" i="7"/>
  <c r="A19" i="7" s="1"/>
  <c r="AM14" i="7"/>
  <c r="A14" i="7" s="1"/>
  <c r="AM35" i="7"/>
  <c r="A35" i="7" s="1"/>
  <c r="AM11" i="7"/>
  <c r="A11" i="7" s="1"/>
  <c r="AM32" i="7"/>
  <c r="A32" i="7" s="1"/>
  <c r="AK19" i="7"/>
  <c r="AK23" i="7"/>
  <c r="AK24" i="7"/>
  <c r="AK16" i="7"/>
  <c r="AK27" i="7"/>
  <c r="AK14" i="7"/>
  <c r="AK17" i="7"/>
  <c r="AK25" i="7"/>
  <c r="AK15" i="7"/>
  <c r="AK11" i="7"/>
  <c r="AK18" i="7"/>
  <c r="AK10" i="7"/>
  <c r="AK35" i="7"/>
  <c r="AK36" i="7"/>
  <c r="AK13" i="7"/>
  <c r="AK20" i="7"/>
  <c r="AK33" i="7"/>
  <c r="AK40" i="7"/>
  <c r="AK39" i="7"/>
  <c r="AK32" i="7"/>
  <c r="AK22" i="7"/>
  <c r="AK54" i="17"/>
  <c r="AM54" i="17"/>
  <c r="AM20" i="6"/>
  <c r="I24" i="4"/>
  <c r="AK17" i="6"/>
  <c r="AK15" i="6"/>
  <c r="AK44" i="6"/>
  <c r="AK40" i="6"/>
  <c r="AK43" i="6"/>
  <c r="AK47" i="6"/>
  <c r="AK23" i="6"/>
  <c r="AK29" i="6"/>
  <c r="AK24" i="6"/>
  <c r="AK42" i="6"/>
  <c r="AK30" i="6"/>
  <c r="AK39" i="6"/>
  <c r="AK18" i="6"/>
  <c r="AK48" i="6"/>
  <c r="AK35" i="6"/>
  <c r="AK38" i="6"/>
  <c r="AK14" i="6"/>
  <c r="AK53" i="6"/>
  <c r="AK22" i="6"/>
  <c r="AK21" i="6"/>
  <c r="AK25" i="6"/>
  <c r="AK50" i="6"/>
  <c r="AK34" i="6"/>
  <c r="AK37" i="6"/>
  <c r="AK49" i="6"/>
  <c r="AK12" i="6"/>
  <c r="AK11" i="6"/>
  <c r="AK45" i="6"/>
  <c r="AK20" i="6"/>
  <c r="AK16" i="6"/>
  <c r="AK31" i="6"/>
  <c r="AK27" i="6"/>
  <c r="AK46" i="6"/>
  <c r="AK51" i="6"/>
  <c r="AK52" i="6"/>
  <c r="AK41" i="6"/>
  <c r="AK26" i="6"/>
  <c r="AK36" i="6"/>
  <c r="AK13" i="6"/>
  <c r="AK32" i="6"/>
  <c r="AK28" i="6"/>
  <c r="AK10" i="6"/>
  <c r="AK19" i="6"/>
  <c r="AK33" i="6"/>
  <c r="G11" i="4"/>
  <c r="AK61" i="20"/>
  <c r="AK33" i="20"/>
  <c r="AK42" i="20"/>
  <c r="AK37" i="20"/>
  <c r="AK78" i="20"/>
  <c r="AK16" i="20"/>
  <c r="AK23" i="20"/>
  <c r="AK44" i="20"/>
  <c r="AK24" i="20"/>
  <c r="AK50" i="20"/>
  <c r="AK85" i="20"/>
  <c r="AK83" i="20"/>
  <c r="AK43" i="20"/>
  <c r="AM14" i="20"/>
  <c r="A14" i="20" s="1"/>
  <c r="AM58" i="20"/>
  <c r="AM65" i="20"/>
  <c r="A65" i="20" s="1"/>
  <c r="AM37" i="20"/>
  <c r="AM80" i="20"/>
  <c r="AM84" i="20"/>
  <c r="A84" i="20" s="1"/>
  <c r="AM53" i="20"/>
  <c r="AM96" i="20"/>
  <c r="A96" i="20" s="1"/>
  <c r="AK34" i="20"/>
  <c r="AM78" i="20"/>
  <c r="AM94" i="20"/>
  <c r="AM21" i="20"/>
  <c r="A21" i="20" s="1"/>
  <c r="AM90" i="20"/>
  <c r="A90" i="20" s="1"/>
  <c r="AM87" i="20"/>
  <c r="AM42" i="20"/>
  <c r="AM31" i="20"/>
  <c r="AM33" i="20"/>
  <c r="AM89" i="20"/>
  <c r="AM44" i="20"/>
  <c r="A44" i="20" s="1"/>
  <c r="AM51" i="20"/>
  <c r="AK79" i="20"/>
  <c r="AK64" i="20"/>
  <c r="AK27" i="20"/>
  <c r="AK21" i="20"/>
  <c r="AK48" i="20"/>
  <c r="AK70" i="20"/>
  <c r="AK28" i="20"/>
  <c r="AK26" i="20"/>
  <c r="AK96" i="20"/>
  <c r="AK66" i="20"/>
  <c r="AK68" i="20"/>
  <c r="AK81" i="20"/>
  <c r="AK40" i="20"/>
  <c r="AK41" i="20"/>
  <c r="AK14" i="20"/>
  <c r="AK38" i="20"/>
  <c r="AK63" i="20"/>
  <c r="AM41" i="20"/>
  <c r="AM40" i="20"/>
  <c r="AM32" i="20"/>
  <c r="A32" i="20" s="1"/>
  <c r="AM68" i="20"/>
  <c r="AM38" i="20"/>
  <c r="AM66" i="20"/>
  <c r="AM20" i="20"/>
  <c r="A20" i="20" s="1"/>
  <c r="AM30" i="20"/>
  <c r="AM34" i="20"/>
  <c r="AM70" i="20"/>
  <c r="AM92" i="20"/>
  <c r="AK90" i="20"/>
  <c r="AK87" i="20"/>
  <c r="AM10" i="20"/>
  <c r="AM56" i="20"/>
  <c r="A56" i="20" s="1"/>
  <c r="AM74" i="20"/>
  <c r="AM54" i="20"/>
  <c r="AM39" i="20"/>
  <c r="AM59" i="20"/>
  <c r="AM69" i="20"/>
  <c r="AM72" i="20"/>
  <c r="AM36" i="20"/>
  <c r="AM62" i="20"/>
  <c r="AM49" i="20"/>
  <c r="AM47" i="20"/>
  <c r="A34" i="20" s="1"/>
  <c r="AM52" i="20"/>
  <c r="AM63" i="20"/>
  <c r="A31" i="20" s="1"/>
  <c r="AM61" i="20"/>
  <c r="AK89" i="20"/>
  <c r="AM46" i="20"/>
  <c r="AM27" i="20"/>
  <c r="AK95" i="20"/>
  <c r="AK93" i="20"/>
  <c r="AK31" i="20"/>
  <c r="AK80" i="20"/>
  <c r="AK45" i="20"/>
  <c r="AK53" i="20"/>
  <c r="AK58" i="20"/>
  <c r="AK65" i="20"/>
  <c r="AK46" i="20"/>
  <c r="AK71" i="20"/>
  <c r="AK82" i="20"/>
  <c r="AK30" i="20"/>
  <c r="AK77" i="20"/>
  <c r="AK84" i="20"/>
  <c r="AK18" i="20"/>
  <c r="AM64" i="20"/>
  <c r="A64" i="20" s="1"/>
  <c r="AM29" i="20"/>
  <c r="AM24" i="20"/>
  <c r="AM79" i="20"/>
  <c r="A79" i="20" s="1"/>
  <c r="AM77" i="20"/>
  <c r="AM81" i="20"/>
  <c r="AM83" i="20"/>
  <c r="A83" i="20" s="1"/>
  <c r="AM26" i="20"/>
  <c r="AM85" i="20"/>
  <c r="AK35" i="20"/>
  <c r="AK11" i="20"/>
  <c r="AM22" i="20"/>
  <c r="AK92" i="20"/>
  <c r="AM88" i="20"/>
  <c r="A88" i="20" s="1"/>
  <c r="AM86" i="20"/>
  <c r="A86" i="20" s="1"/>
  <c r="AM97" i="20"/>
  <c r="AM17" i="20"/>
  <c r="AM91" i="20"/>
  <c r="AM43" i="20"/>
  <c r="AM16" i="20"/>
  <c r="AM12" i="20"/>
  <c r="AK25" i="20"/>
  <c r="AK10" i="20"/>
  <c r="AK56" i="20"/>
  <c r="AK72" i="20"/>
  <c r="AK74" i="20"/>
  <c r="AK49" i="20"/>
  <c r="AK36" i="20"/>
  <c r="AK69" i="20"/>
  <c r="AK62" i="20"/>
  <c r="AK39" i="20"/>
  <c r="AK54" i="20"/>
  <c r="AK59" i="20"/>
  <c r="AK47" i="20"/>
  <c r="AK17" i="20"/>
  <c r="AK29" i="20"/>
  <c r="AK19" i="20"/>
  <c r="AK94" i="20"/>
  <c r="AK22" i="20"/>
  <c r="AK51" i="20"/>
  <c r="AK57" i="20"/>
  <c r="AK20" i="20"/>
  <c r="AK32" i="20"/>
  <c r="AK97" i="20"/>
  <c r="AK13" i="20"/>
  <c r="AK12" i="20"/>
  <c r="AK52" i="20"/>
  <c r="AM45" i="20"/>
  <c r="AM50" i="20"/>
  <c r="AM18" i="20"/>
  <c r="AM13" i="20"/>
  <c r="AM35" i="20"/>
  <c r="AM11" i="20"/>
  <c r="AM95" i="20"/>
  <c r="AM93" i="20"/>
  <c r="AM82" i="20"/>
  <c r="AK88" i="20"/>
  <c r="AK86" i="20"/>
  <c r="AM15" i="20"/>
  <c r="AK91" i="20"/>
  <c r="AM57" i="20"/>
  <c r="A57" i="20" s="1"/>
  <c r="AM25" i="20"/>
  <c r="AM28" i="20"/>
  <c r="AM23" i="20"/>
  <c r="A23" i="20" s="1"/>
  <c r="AM71" i="20"/>
  <c r="A81" i="20"/>
  <c r="AK48" i="17"/>
  <c r="AM48" i="17"/>
  <c r="AK23" i="17"/>
  <c r="AM23" i="17"/>
  <c r="AK48" i="15"/>
  <c r="AM48" i="15"/>
  <c r="A48" i="15" s="1"/>
  <c r="AM47" i="15"/>
  <c r="A47" i="15" s="1"/>
  <c r="AM46" i="15"/>
  <c r="A46" i="15" s="1"/>
  <c r="AK46" i="15"/>
  <c r="AK47" i="15"/>
  <c r="AM31" i="9"/>
  <c r="AM21" i="6"/>
  <c r="AM33" i="6"/>
  <c r="AT9" i="6"/>
  <c r="F15" i="2" s="1"/>
  <c r="G15" i="4"/>
  <c r="G19" i="4"/>
  <c r="I30" i="4"/>
  <c r="A30" i="4" s="1"/>
  <c r="I22" i="4"/>
  <c r="A22" i="4" s="1"/>
  <c r="G24" i="4"/>
  <c r="G12" i="4"/>
  <c r="G23" i="4"/>
  <c r="I27" i="4"/>
  <c r="A27" i="4" s="1"/>
  <c r="I29" i="4"/>
  <c r="I28" i="4"/>
  <c r="A28" i="4" s="1"/>
  <c r="G10" i="4"/>
  <c r="G40" i="4"/>
  <c r="G41" i="4"/>
  <c r="G27" i="4"/>
  <c r="G35" i="4"/>
  <c r="G33" i="4"/>
  <c r="G18" i="4"/>
  <c r="G34" i="4"/>
  <c r="G13" i="4"/>
  <c r="G31" i="4"/>
  <c r="I13" i="4"/>
  <c r="A13" i="4" s="1"/>
  <c r="I16" i="4"/>
  <c r="A16" i="4" s="1"/>
  <c r="I10" i="4"/>
  <c r="A10" i="4" s="1"/>
  <c r="I40" i="4"/>
  <c r="A40" i="4" s="1"/>
  <c r="I41" i="4"/>
  <c r="A41" i="4" s="1"/>
  <c r="I39" i="4"/>
  <c r="A39" i="4" s="1"/>
  <c r="I19" i="4"/>
  <c r="A19" i="4" s="1"/>
  <c r="I18" i="4"/>
  <c r="A18" i="4" s="1"/>
  <c r="I32" i="4"/>
  <c r="A32" i="4" s="1"/>
  <c r="I34" i="4"/>
  <c r="A34" i="4" s="1"/>
  <c r="G22" i="4"/>
  <c r="G37" i="4"/>
  <c r="G36" i="4"/>
  <c r="G20" i="4"/>
  <c r="I11" i="4"/>
  <c r="A11" i="4" s="1"/>
  <c r="I17" i="4"/>
  <c r="A17" i="4" s="1"/>
  <c r="I38" i="4"/>
  <c r="A38" i="4" s="1"/>
  <c r="I37" i="4"/>
  <c r="A37" i="4" s="1"/>
  <c r="G21" i="4"/>
  <c r="G14" i="4"/>
  <c r="G32" i="4"/>
  <c r="G30" i="4"/>
  <c r="I21" i="4"/>
  <c r="A21" i="4" s="1"/>
  <c r="I14" i="4"/>
  <c r="A14" i="4" s="1"/>
  <c r="I33" i="4"/>
  <c r="A33" i="4" s="1"/>
  <c r="I12" i="4"/>
  <c r="A12" i="4" s="1"/>
  <c r="G26" i="4"/>
  <c r="G16" i="4"/>
  <c r="G29" i="4"/>
  <c r="G38" i="4"/>
  <c r="G17" i="4"/>
  <c r="G25" i="4"/>
  <c r="G39" i="4"/>
  <c r="G28" i="4"/>
  <c r="I26" i="4"/>
  <c r="A26" i="4" s="1"/>
  <c r="I15" i="4"/>
  <c r="A15" i="4" s="1"/>
  <c r="I20" i="4"/>
  <c r="A20" i="4" s="1"/>
  <c r="I23" i="4"/>
  <c r="A23" i="4" s="1"/>
  <c r="I35" i="4"/>
  <c r="A35" i="4" s="1"/>
  <c r="I31" i="4"/>
  <c r="A31" i="4" s="1"/>
  <c r="I25" i="4"/>
  <c r="A25" i="4" s="1"/>
  <c r="I36" i="4"/>
  <c r="A36" i="4" s="1"/>
  <c r="AZ9" i="4"/>
  <c r="D10" i="2" s="1"/>
  <c r="A24" i="4"/>
  <c r="A29" i="4"/>
  <c r="AM80" i="16"/>
  <c r="AK80" i="16"/>
  <c r="AM54" i="16"/>
  <c r="AM76" i="16"/>
  <c r="AM10" i="6"/>
  <c r="AM26" i="6"/>
  <c r="AM35" i="6"/>
  <c r="AM28" i="6"/>
  <c r="AM40" i="6"/>
  <c r="AM29" i="6"/>
  <c r="AM24" i="6"/>
  <c r="AM47" i="6"/>
  <c r="AM52" i="6"/>
  <c r="AM17" i="6"/>
  <c r="AM49" i="6"/>
  <c r="AM25" i="6"/>
  <c r="A28" i="6" s="1"/>
  <c r="AM41" i="6"/>
  <c r="AM45" i="6"/>
  <c r="AM34" i="6"/>
  <c r="AM37" i="6"/>
  <c r="AM22" i="6"/>
  <c r="AM39" i="6"/>
  <c r="AM44" i="6"/>
  <c r="AM15" i="6"/>
  <c r="AM36" i="6"/>
  <c r="AM30" i="6"/>
  <c r="AM46" i="6"/>
  <c r="AM48" i="6"/>
  <c r="AM50" i="6"/>
  <c r="AM32" i="6"/>
  <c r="AM31" i="6"/>
  <c r="AM18" i="6"/>
  <c r="AM16" i="6"/>
  <c r="AM51" i="6"/>
  <c r="AM19" i="6"/>
  <c r="AM23" i="6"/>
  <c r="AM53" i="6"/>
  <c r="AM42" i="6"/>
  <c r="AM38" i="6"/>
  <c r="AM27" i="6"/>
  <c r="AM12" i="6"/>
  <c r="AM14" i="6"/>
  <c r="AM43" i="6"/>
  <c r="AM40" i="17"/>
  <c r="AM42" i="16"/>
  <c r="AM77" i="16"/>
  <c r="AM13" i="16"/>
  <c r="AM65" i="16"/>
  <c r="AM58" i="16"/>
  <c r="AM49" i="16"/>
  <c r="AM79" i="16"/>
  <c r="AM30" i="16"/>
  <c r="AM10" i="16"/>
  <c r="AM50" i="16"/>
  <c r="AM56" i="16"/>
  <c r="A76" i="16" s="1"/>
  <c r="AM53" i="16"/>
  <c r="AM40" i="16"/>
  <c r="AM74" i="16"/>
  <c r="AM20" i="16"/>
  <c r="AM26" i="16"/>
  <c r="AM23" i="16"/>
  <c r="AM61" i="16"/>
  <c r="AM44" i="16"/>
  <c r="AM18" i="16"/>
  <c r="AM37" i="16"/>
  <c r="AM25" i="16"/>
  <c r="AM47" i="16"/>
  <c r="AM38" i="16"/>
  <c r="AM75" i="16"/>
  <c r="A40" i="16" s="1"/>
  <c r="AM78" i="16"/>
  <c r="AM59" i="16"/>
  <c r="A44" i="16" s="1"/>
  <c r="AM33" i="16"/>
  <c r="AM30" i="9"/>
  <c r="AM23" i="21"/>
  <c r="A23" i="21" s="1"/>
  <c r="AM15" i="16"/>
  <c r="AM24" i="15"/>
  <c r="AM43" i="15"/>
  <c r="AM42" i="15"/>
  <c r="AM38" i="15"/>
  <c r="AM44" i="15"/>
  <c r="AM45" i="15"/>
  <c r="AM17" i="18"/>
  <c r="AM53" i="17"/>
  <c r="AM15" i="17"/>
  <c r="AM34" i="17"/>
  <c r="AM16" i="17"/>
  <c r="AM35" i="17"/>
  <c r="AM55" i="17"/>
  <c r="AM27" i="17"/>
  <c r="AM43" i="17"/>
  <c r="AM37" i="17"/>
  <c r="AM52" i="17"/>
  <c r="AM46" i="17"/>
  <c r="AM14" i="17"/>
  <c r="AM26" i="7"/>
  <c r="A26" i="7" s="1"/>
  <c r="AM46" i="16"/>
  <c r="AM14" i="18"/>
  <c r="AM18" i="19"/>
  <c r="AM28" i="19"/>
  <c r="AM71" i="16"/>
  <c r="AM52" i="16"/>
  <c r="AM12" i="16"/>
  <c r="AM41" i="16"/>
  <c r="AM70" i="16"/>
  <c r="AM14" i="16"/>
  <c r="A54" i="16" s="1"/>
  <c r="AM72" i="16"/>
  <c r="AM63" i="16"/>
  <c r="AM45" i="16"/>
  <c r="AM21" i="16"/>
  <c r="AM73" i="16"/>
  <c r="AM22" i="16"/>
  <c r="AM17" i="17"/>
  <c r="AM40" i="9"/>
  <c r="A40" i="9" s="1"/>
  <c r="AM39" i="15"/>
  <c r="AM49" i="17"/>
  <c r="AM41" i="15"/>
  <c r="AM23" i="9"/>
  <c r="AM19" i="16"/>
  <c r="AM41" i="18"/>
  <c r="AM45" i="18"/>
  <c r="AM43" i="18"/>
  <c r="AM49" i="18"/>
  <c r="AM42" i="18"/>
  <c r="AM48" i="18"/>
  <c r="AM52" i="18"/>
  <c r="AM47" i="18"/>
  <c r="AM50" i="18"/>
  <c r="AM44" i="18"/>
  <c r="AM51" i="18"/>
  <c r="AM46" i="18"/>
  <c r="AK43" i="15"/>
  <c r="AK45" i="15"/>
  <c r="AK38" i="15"/>
  <c r="AK44" i="15"/>
  <c r="AK42" i="15"/>
  <c r="AK43" i="18"/>
  <c r="AK47" i="18"/>
  <c r="AK49" i="18"/>
  <c r="AK51" i="18"/>
  <c r="AK44" i="18"/>
  <c r="AK50" i="18"/>
  <c r="AK52" i="18"/>
  <c r="AK42" i="18"/>
  <c r="AK48" i="18"/>
  <c r="AK46" i="18"/>
  <c r="AK45" i="18"/>
  <c r="AK43" i="17"/>
  <c r="AK35" i="17"/>
  <c r="AK16" i="17"/>
  <c r="AK37" i="17"/>
  <c r="AK15" i="17"/>
  <c r="AK55" i="17"/>
  <c r="AK52" i="17"/>
  <c r="AK34" i="17"/>
  <c r="AK46" i="17"/>
  <c r="AK27" i="17"/>
  <c r="AK14" i="17"/>
  <c r="AM11" i="16"/>
  <c r="A49" i="20"/>
  <c r="AM24" i="16"/>
  <c r="AM64" i="16"/>
  <c r="AM21" i="9"/>
  <c r="AK14" i="16"/>
  <c r="AK71" i="16"/>
  <c r="AK63" i="16"/>
  <c r="AK12" i="16"/>
  <c r="AK72" i="16"/>
  <c r="AK52" i="16"/>
  <c r="AK73" i="16"/>
  <c r="AK45" i="16"/>
  <c r="AK70" i="16"/>
  <c r="AK41" i="16"/>
  <c r="AK21" i="16"/>
  <c r="AM13" i="21"/>
  <c r="A13" i="21" s="1"/>
  <c r="AM16" i="18"/>
  <c r="AM34" i="18"/>
  <c r="AM35" i="16"/>
  <c r="AM36" i="16"/>
  <c r="A29" i="20"/>
  <c r="AM16" i="16"/>
  <c r="AM47" i="17"/>
  <c r="AM33" i="9"/>
  <c r="AM28" i="16"/>
  <c r="AM22" i="15"/>
  <c r="AM29" i="7"/>
  <c r="A29" i="7" s="1"/>
  <c r="AM26" i="17"/>
  <c r="AM14" i="19"/>
  <c r="A28" i="19" s="1"/>
  <c r="AM27" i="19"/>
  <c r="AM11" i="18"/>
  <c r="AM38" i="7"/>
  <c r="A38" i="7" s="1"/>
  <c r="AM43" i="16"/>
  <c r="AM22" i="21"/>
  <c r="A22" i="21" s="1"/>
  <c r="AM16" i="21"/>
  <c r="A16" i="21" s="1"/>
  <c r="AM29" i="17"/>
  <c r="AM28" i="18"/>
  <c r="AM32" i="16"/>
  <c r="AM23" i="15"/>
  <c r="AM28" i="7"/>
  <c r="A28" i="7" s="1"/>
  <c r="AM50" i="17"/>
  <c r="AM34" i="15"/>
  <c r="AM38" i="17"/>
  <c r="AX9" i="21"/>
  <c r="J7" i="2" s="1"/>
  <c r="AM11" i="15"/>
  <c r="AM38" i="9"/>
  <c r="A38" i="9" s="1"/>
  <c r="AM10" i="17"/>
  <c r="AM13" i="17"/>
  <c r="AM12" i="9"/>
  <c r="A12" i="9" s="1"/>
  <c r="AM32" i="18"/>
  <c r="A34" i="18" s="1"/>
  <c r="AM48" i="16"/>
  <c r="AM14" i="15"/>
  <c r="AM25" i="19"/>
  <c r="AM31" i="19"/>
  <c r="AM22" i="19"/>
  <c r="AM41" i="17"/>
  <c r="AM15" i="9"/>
  <c r="AM36" i="18"/>
  <c r="AM28" i="15"/>
  <c r="AM66" i="16"/>
  <c r="AM21" i="21"/>
  <c r="A21" i="21" s="1"/>
  <c r="AM17" i="21"/>
  <c r="A17" i="21" s="1"/>
  <c r="AM30" i="17"/>
  <c r="A48" i="17" s="1"/>
  <c r="AM35" i="18"/>
  <c r="AM62" i="16"/>
  <c r="AM15" i="15"/>
  <c r="AM21" i="15"/>
  <c r="AM29" i="15"/>
  <c r="AM35" i="9"/>
  <c r="A35" i="9" s="1"/>
  <c r="AM22" i="17"/>
  <c r="AM26" i="9"/>
  <c r="AM37" i="18"/>
  <c r="AM35" i="15"/>
  <c r="AM11" i="9"/>
  <c r="A11" i="9" s="1"/>
  <c r="AM17" i="19"/>
  <c r="A17" i="19" s="1"/>
  <c r="AM26" i="19"/>
  <c r="AM36" i="17"/>
  <c r="AM10" i="9"/>
  <c r="A10" i="9" s="1"/>
  <c r="AM10" i="19"/>
  <c r="A22" i="19" s="1"/>
  <c r="AM37" i="15"/>
  <c r="AM16" i="15"/>
  <c r="AM32" i="9"/>
  <c r="AM29" i="16"/>
  <c r="AM19" i="21"/>
  <c r="A19" i="21" s="1"/>
  <c r="AM12" i="21"/>
  <c r="A12" i="21" s="1"/>
  <c r="AM32" i="17"/>
  <c r="AM33" i="18"/>
  <c r="AM31" i="16"/>
  <c r="AM30" i="15"/>
  <c r="AM12" i="7"/>
  <c r="A12" i="7" s="1"/>
  <c r="AM37" i="9"/>
  <c r="A37" i="9" s="1"/>
  <c r="AM25" i="18"/>
  <c r="AM31" i="17"/>
  <c r="AM20" i="17"/>
  <c r="A43" i="17" s="1"/>
  <c r="AM20" i="21"/>
  <c r="A20" i="21" s="1"/>
  <c r="AM20" i="18"/>
  <c r="AM18" i="15"/>
  <c r="AM29" i="9"/>
  <c r="AM21" i="17"/>
  <c r="AM39" i="16"/>
  <c r="A48" i="16" s="1"/>
  <c r="AM34" i="16"/>
  <c r="AM14" i="9"/>
  <c r="A14" i="9" s="1"/>
  <c r="AM18" i="18"/>
  <c r="AM67" i="16"/>
  <c r="AM36" i="15"/>
  <c r="AM34" i="19"/>
  <c r="A12" i="19" s="1"/>
  <c r="AM30" i="19"/>
  <c r="A11" i="19" s="1"/>
  <c r="AM20" i="19"/>
  <c r="A20" i="19" s="1"/>
  <c r="AM51" i="17"/>
  <c r="AM57" i="16"/>
  <c r="A50" i="16" s="1"/>
  <c r="AM27" i="18"/>
  <c r="AM32" i="15"/>
  <c r="AM19" i="15"/>
  <c r="AM19" i="9"/>
  <c r="AM17" i="16"/>
  <c r="A29" i="16" s="1"/>
  <c r="AM15" i="21"/>
  <c r="A15" i="21" s="1"/>
  <c r="AM11" i="21"/>
  <c r="A11" i="21" s="1"/>
  <c r="AM39" i="18"/>
  <c r="AM60" i="16"/>
  <c r="A78" i="16" s="1"/>
  <c r="AM21" i="7"/>
  <c r="A21" i="7" s="1"/>
  <c r="AM24" i="9"/>
  <c r="AM27" i="9"/>
  <c r="A27" i="9" s="1"/>
  <c r="AM24" i="19"/>
  <c r="A24" i="19" s="1"/>
  <c r="AM26" i="18"/>
  <c r="A26" i="18" s="1"/>
  <c r="AM39" i="17"/>
  <c r="AM21" i="18"/>
  <c r="A27" i="18" s="1"/>
  <c r="AM20" i="15"/>
  <c r="AM20" i="9"/>
  <c r="AM18" i="17"/>
  <c r="AM39" i="9"/>
  <c r="A39" i="9" s="1"/>
  <c r="AM19" i="18"/>
  <c r="AM12" i="15"/>
  <c r="AM13" i="9"/>
  <c r="AM33" i="19"/>
  <c r="A26" i="19" s="1"/>
  <c r="AM23" i="19"/>
  <c r="AM16" i="19"/>
  <c r="AM33" i="17"/>
  <c r="AM69" i="16"/>
  <c r="AM38" i="18"/>
  <c r="AM10" i="15"/>
  <c r="AM26" i="21"/>
  <c r="A26" i="21" s="1"/>
  <c r="AM14" i="21"/>
  <c r="A14" i="21" s="1"/>
  <c r="AM27" i="16"/>
  <c r="AM10" i="18"/>
  <c r="AM33" i="15"/>
  <c r="AM34" i="9"/>
  <c r="AP9" i="20"/>
  <c r="N14" i="2" s="1"/>
  <c r="AM24" i="18"/>
  <c r="AM40" i="15"/>
  <c r="AM45" i="17"/>
  <c r="AM36" i="9"/>
  <c r="A36" i="9" s="1"/>
  <c r="AM30" i="18"/>
  <c r="AM25" i="15"/>
  <c r="A25" i="15" s="1"/>
  <c r="AM24" i="17"/>
  <c r="AM15" i="19"/>
  <c r="AM29" i="19"/>
  <c r="AM19" i="19"/>
  <c r="A29" i="19" s="1"/>
  <c r="AM11" i="17"/>
  <c r="AM55" i="16"/>
  <c r="AM23" i="18"/>
  <c r="A30" i="18" s="1"/>
  <c r="AM31" i="15"/>
  <c r="AM25" i="21"/>
  <c r="A25" i="21" s="1"/>
  <c r="AM10" i="21"/>
  <c r="A10" i="21" s="1"/>
  <c r="AM16" i="9"/>
  <c r="AM31" i="18"/>
  <c r="A32" i="18" s="1"/>
  <c r="AM51" i="16"/>
  <c r="AM26" i="15"/>
  <c r="A34" i="15" s="1"/>
  <c r="AM31" i="7"/>
  <c r="A31" i="7" s="1"/>
  <c r="AM19" i="17"/>
  <c r="AM17" i="9"/>
  <c r="AM40" i="18"/>
  <c r="AM12" i="18"/>
  <c r="AM22" i="9"/>
  <c r="AM12" i="17"/>
  <c r="AM25" i="9"/>
  <c r="A25" i="9" s="1"/>
  <c r="AM13" i="18"/>
  <c r="A42" i="18" s="1"/>
  <c r="AM17" i="15"/>
  <c r="AM30" i="7"/>
  <c r="A30" i="7" s="1"/>
  <c r="AM44" i="17"/>
  <c r="AM32" i="19"/>
  <c r="AM21" i="19"/>
  <c r="AM28" i="17"/>
  <c r="AM22" i="18"/>
  <c r="AM13" i="15"/>
  <c r="AM42" i="17"/>
  <c r="AM24" i="21"/>
  <c r="A24" i="21" s="1"/>
  <c r="AM18" i="21"/>
  <c r="A18" i="21" s="1"/>
  <c r="AM25" i="17"/>
  <c r="AM18" i="9"/>
  <c r="A18" i="9" s="1"/>
  <c r="AM15" i="18"/>
  <c r="A44" i="18" s="1"/>
  <c r="AM68" i="16"/>
  <c r="AM27" i="15"/>
  <c r="AM37" i="7"/>
  <c r="A37" i="7" s="1"/>
  <c r="AM34" i="7"/>
  <c r="A34" i="7" s="1"/>
  <c r="AM28" i="9"/>
  <c r="AO9" i="7"/>
  <c r="H4" i="2" s="1"/>
  <c r="AV9" i="20"/>
  <c r="N8" i="2" s="1"/>
  <c r="AN9" i="7"/>
  <c r="H5" i="2" s="1"/>
  <c r="AW9" i="20"/>
  <c r="N11" i="2" s="1"/>
  <c r="AY9" i="20"/>
  <c r="N9" i="2" s="1"/>
  <c r="AN9" i="20"/>
  <c r="N5" i="2" s="1"/>
  <c r="AO9" i="20"/>
  <c r="N4" i="2" s="1"/>
  <c r="AZ9" i="20"/>
  <c r="N10" i="2" s="1"/>
  <c r="AR9" i="20"/>
  <c r="N13" i="2" s="1"/>
  <c r="AU9" i="20"/>
  <c r="N6" i="2" s="1"/>
  <c r="AS9" i="21"/>
  <c r="J2" i="2" s="1"/>
  <c r="AS9" i="20"/>
  <c r="N2" i="2" s="1"/>
  <c r="AR9" i="17"/>
  <c r="I13" i="2" s="1"/>
  <c r="AT9" i="9"/>
  <c r="L15" i="2" s="1"/>
  <c r="AX9" i="20"/>
  <c r="N7" i="2" s="1"/>
  <c r="AT9" i="20"/>
  <c r="N15" i="2" s="1"/>
  <c r="AY9" i="21"/>
  <c r="J9" i="2" s="1"/>
  <c r="AQ9" i="20"/>
  <c r="N3" i="2" s="1"/>
  <c r="AQ9" i="9"/>
  <c r="L3" i="2" s="1"/>
  <c r="AZ9" i="9"/>
  <c r="L10" i="2" s="1"/>
  <c r="AQ9" i="4"/>
  <c r="BA9" i="9"/>
  <c r="L12" i="2" s="1"/>
  <c r="AW9" i="7"/>
  <c r="H11" i="2" s="1"/>
  <c r="AP9" i="21"/>
  <c r="J14" i="2" s="1"/>
  <c r="AW9" i="21"/>
  <c r="J11" i="2" s="1"/>
  <c r="AY9" i="19"/>
  <c r="M9" i="2" s="1"/>
  <c r="AZ9" i="19"/>
  <c r="M10" i="2" s="1"/>
  <c r="AT9" i="18"/>
  <c r="K15" i="2" s="1"/>
  <c r="AK40" i="17"/>
  <c r="AK10" i="16"/>
  <c r="AK77" i="16"/>
  <c r="AK53" i="16"/>
  <c r="AK61" i="16"/>
  <c r="AK76" i="16"/>
  <c r="AK26" i="16"/>
  <c r="AK33" i="16"/>
  <c r="AK13" i="16"/>
  <c r="AK78" i="16"/>
  <c r="AK20" i="16"/>
  <c r="AK79" i="16"/>
  <c r="AK49" i="16"/>
  <c r="AK56" i="16"/>
  <c r="AK18" i="16"/>
  <c r="AK19" i="16"/>
  <c r="AK22" i="16"/>
  <c r="AK44" i="16"/>
  <c r="AK42" i="16"/>
  <c r="AK38" i="16"/>
  <c r="AK65" i="16"/>
  <c r="AK50" i="16"/>
  <c r="AK59" i="16"/>
  <c r="AK40" i="16"/>
  <c r="AK47" i="16"/>
  <c r="AK43" i="16"/>
  <c r="AP9" i="15"/>
  <c r="E14" i="2" s="1"/>
  <c r="AW9" i="18"/>
  <c r="K11" i="2" s="1"/>
  <c r="AK48" i="16"/>
  <c r="AU9" i="21"/>
  <c r="J6" i="2" s="1"/>
  <c r="AR9" i="7"/>
  <c r="H13" i="2" s="1"/>
  <c r="AR9" i="6"/>
  <c r="F13" i="2" s="1"/>
  <c r="BB9" i="6"/>
  <c r="F16" i="2" s="1"/>
  <c r="C16" i="2" s="1"/>
  <c r="AK36" i="16"/>
  <c r="AR9" i="16"/>
  <c r="G13" i="2" s="1"/>
  <c r="AR9" i="15"/>
  <c r="E13" i="2" s="1"/>
  <c r="AK35" i="16"/>
  <c r="AK62" i="16"/>
  <c r="AK69" i="16"/>
  <c r="AK15" i="16"/>
  <c r="AK58" i="16"/>
  <c r="AK23" i="16"/>
  <c r="AK32" i="16"/>
  <c r="AK64" i="16"/>
  <c r="AK51" i="16"/>
  <c r="AK25" i="16"/>
  <c r="AK28" i="16"/>
  <c r="AK75" i="16"/>
  <c r="AK60" i="16"/>
  <c r="AK24" i="16"/>
  <c r="AK31" i="16"/>
  <c r="AK66" i="16"/>
  <c r="AK16" i="16"/>
  <c r="AK27" i="16"/>
  <c r="AK37" i="16"/>
  <c r="AK34" i="16"/>
  <c r="AK67" i="16"/>
  <c r="AK74" i="16"/>
  <c r="AK17" i="16"/>
  <c r="AK11" i="16"/>
  <c r="AK30" i="16"/>
  <c r="AK55" i="16"/>
  <c r="AK39" i="16"/>
  <c r="AK57" i="16"/>
  <c r="AK29" i="16"/>
  <c r="AK46" i="16"/>
  <c r="AK68" i="16"/>
  <c r="AK54" i="16"/>
  <c r="AZ9" i="17"/>
  <c r="I10" i="2" s="1"/>
  <c r="AN9" i="19"/>
  <c r="M5" i="2" s="1"/>
  <c r="AN9" i="15"/>
  <c r="E5" i="2" s="1"/>
  <c r="AS9" i="18"/>
  <c r="K2" i="2" s="1"/>
  <c r="AP9" i="19"/>
  <c r="M14" i="2" s="1"/>
  <c r="AV9" i="21"/>
  <c r="J8" i="2" s="1"/>
  <c r="AU9" i="6"/>
  <c r="F6" i="2" s="1"/>
  <c r="AV9" i="18"/>
  <c r="K8" i="2" s="1"/>
  <c r="AY9" i="17"/>
  <c r="I9" i="2" s="1"/>
  <c r="BA9" i="4"/>
  <c r="D12" i="2" s="1"/>
  <c r="AP9" i="18"/>
  <c r="K14" i="2" s="1"/>
  <c r="AU9" i="17"/>
  <c r="I6" i="2" s="1"/>
  <c r="AN9" i="17"/>
  <c r="I5" i="2" s="1"/>
  <c r="AQ9" i="7"/>
  <c r="H3" i="2" s="1"/>
  <c r="AO9" i="18"/>
  <c r="K4" i="2" s="1"/>
  <c r="AV9" i="19"/>
  <c r="M8" i="2" s="1"/>
  <c r="AX9" i="18"/>
  <c r="K7" i="2" s="1"/>
  <c r="AY9" i="6"/>
  <c r="F9" i="2" s="1"/>
  <c r="AQ9" i="18"/>
  <c r="K3" i="2" s="1"/>
  <c r="AQ9" i="17"/>
  <c r="I3" i="2" s="1"/>
  <c r="AY9" i="7"/>
  <c r="H9" i="2" s="1"/>
  <c r="AO9" i="9"/>
  <c r="L4" i="2" s="1"/>
  <c r="AP9" i="17"/>
  <c r="I14" i="2" s="1"/>
  <c r="AZ9" i="7"/>
  <c r="H10" i="2" s="1"/>
  <c r="AY9" i="18"/>
  <c r="K9" i="2" s="1"/>
  <c r="AU9" i="18"/>
  <c r="K6" i="2" s="1"/>
  <c r="AS9" i="7"/>
  <c r="H2" i="2" s="1"/>
  <c r="AV9" i="6"/>
  <c r="F8" i="2" s="1"/>
  <c r="AN9" i="18"/>
  <c r="K5" i="2" s="1"/>
  <c r="AV9" i="9"/>
  <c r="L8" i="2" s="1"/>
  <c r="AK21" i="21"/>
  <c r="AK34" i="19"/>
  <c r="AK31" i="18"/>
  <c r="AK13" i="19"/>
  <c r="AK23" i="21"/>
  <c r="AK28" i="19"/>
  <c r="AK37" i="7"/>
  <c r="AX9" i="17"/>
  <c r="I7" i="2" s="1"/>
  <c r="AS9" i="17"/>
  <c r="I2" i="2" s="1"/>
  <c r="AO9" i="17"/>
  <c r="I4" i="2" s="1"/>
  <c r="AK38" i="17"/>
  <c r="AZ9" i="6"/>
  <c r="F10" i="2" s="1"/>
  <c r="AQ9" i="6"/>
  <c r="F3" i="2" s="1"/>
  <c r="AO9" i="6"/>
  <c r="F4" i="2" s="1"/>
  <c r="AN9" i="6"/>
  <c r="F5" i="2" s="1"/>
  <c r="AX9" i="16"/>
  <c r="G7" i="2" s="1"/>
  <c r="AO9" i="16"/>
  <c r="G4" i="2" s="1"/>
  <c r="AY9" i="16"/>
  <c r="G9" i="2" s="1"/>
  <c r="AT9" i="16"/>
  <c r="G15" i="2" s="1"/>
  <c r="BA9" i="16"/>
  <c r="G12" i="2" s="1"/>
  <c r="AQ9" i="16"/>
  <c r="G3" i="2" s="1"/>
  <c r="AV9" i="16"/>
  <c r="G8" i="2" s="1"/>
  <c r="AW9" i="16"/>
  <c r="G11" i="2" s="1"/>
  <c r="AN9" i="4"/>
  <c r="D5" i="2" s="1"/>
  <c r="AT9" i="15"/>
  <c r="E15" i="2" s="1"/>
  <c r="AU9" i="15"/>
  <c r="E6" i="2" s="1"/>
  <c r="AV9" i="15"/>
  <c r="E8" i="2" s="1"/>
  <c r="AO9" i="15"/>
  <c r="E4" i="2" s="1"/>
  <c r="AX9" i="15"/>
  <c r="E7" i="2" s="1"/>
  <c r="AQ9" i="19"/>
  <c r="M3" i="2" s="1"/>
  <c r="AS9" i="19"/>
  <c r="M2" i="2" s="1"/>
  <c r="AS9" i="9"/>
  <c r="L2" i="2" s="1"/>
  <c r="AU9" i="7"/>
  <c r="H6" i="2" s="1"/>
  <c r="AN9" i="16"/>
  <c r="G5" i="2" s="1"/>
  <c r="AS9" i="16"/>
  <c r="G2" i="2" s="1"/>
  <c r="AU9" i="16"/>
  <c r="G6" i="2" s="1"/>
  <c r="AS9" i="6"/>
  <c r="F2" i="2" s="1"/>
  <c r="AW9" i="6"/>
  <c r="F11" i="2" s="1"/>
  <c r="AX9" i="6"/>
  <c r="F7" i="2" s="1"/>
  <c r="AY9" i="15"/>
  <c r="E9" i="2" s="1"/>
  <c r="AS9" i="15"/>
  <c r="E2" i="2" s="1"/>
  <c r="AQ9" i="15"/>
  <c r="E3" i="2" s="1"/>
  <c r="AK19" i="19"/>
  <c r="AK23" i="18"/>
  <c r="AK31" i="17"/>
  <c r="AK15" i="15"/>
  <c r="AY9" i="9"/>
  <c r="L9" i="2" s="1"/>
  <c r="AU9" i="9"/>
  <c r="L6" i="2" s="1"/>
  <c r="AK20" i="15"/>
  <c r="AX9" i="9"/>
  <c r="L7" i="2" s="1"/>
  <c r="AK36" i="9"/>
  <c r="AK31" i="9"/>
  <c r="AK18" i="9"/>
  <c r="AK15" i="21"/>
  <c r="AK18" i="21"/>
  <c r="AK13" i="21"/>
  <c r="AK10" i="21"/>
  <c r="AK16" i="21"/>
  <c r="AK24" i="21"/>
  <c r="AK20" i="21"/>
  <c r="AK14" i="21"/>
  <c r="AK22" i="21"/>
  <c r="AK19" i="21"/>
  <c r="AK12" i="21"/>
  <c r="AK17" i="21"/>
  <c r="AK25" i="21"/>
  <c r="AK11" i="21"/>
  <c r="AK26" i="21"/>
  <c r="AK32" i="18"/>
  <c r="AK16" i="18"/>
  <c r="AK27" i="18"/>
  <c r="AK39" i="17"/>
  <c r="AK41" i="15"/>
  <c r="AK34" i="15"/>
  <c r="AK35" i="15"/>
  <c r="AK10" i="15"/>
  <c r="AK13" i="18"/>
  <c r="AK26" i="19"/>
  <c r="AK53" i="17"/>
  <c r="AK23" i="19"/>
  <c r="AK30" i="19"/>
  <c r="AK37" i="18"/>
  <c r="AK20" i="17"/>
  <c r="AK20" i="18"/>
  <c r="AK21" i="19"/>
  <c r="AK33" i="19"/>
  <c r="AK21" i="18"/>
  <c r="AK28" i="17"/>
  <c r="AK14" i="15"/>
  <c r="AK27" i="15"/>
  <c r="AK36" i="15"/>
  <c r="AK23" i="15"/>
  <c r="AK22" i="18"/>
  <c r="AK28" i="18"/>
  <c r="AK51" i="17"/>
  <c r="AK16" i="19"/>
  <c r="AK10" i="18"/>
  <c r="AK10" i="19"/>
  <c r="AK18" i="15"/>
  <c r="AK13" i="15"/>
  <c r="AK17" i="15"/>
  <c r="AK32" i="15"/>
  <c r="AK25" i="19"/>
  <c r="AK14" i="18"/>
  <c r="AK35" i="18"/>
  <c r="AK14" i="19"/>
  <c r="AK19" i="18"/>
  <c r="AK24" i="17"/>
  <c r="AK39" i="18"/>
  <c r="AK45" i="17"/>
  <c r="AK17" i="19"/>
  <c r="AK21" i="17"/>
  <c r="AK37" i="15"/>
  <c r="AK22" i="15"/>
  <c r="AK11" i="15"/>
  <c r="AK29" i="15"/>
  <c r="AK22" i="17"/>
  <c r="AK29" i="19"/>
  <c r="AK24" i="18"/>
  <c r="AK25" i="17"/>
  <c r="AK31" i="19"/>
  <c r="AK42" i="17"/>
  <c r="AK12" i="19"/>
  <c r="AK49" i="17"/>
  <c r="AK22" i="19"/>
  <c r="AK18" i="17"/>
  <c r="AK31" i="15"/>
  <c r="AK28" i="15"/>
  <c r="AK40" i="15"/>
  <c r="AK33" i="15"/>
  <c r="AK24" i="15"/>
  <c r="AK19" i="17"/>
  <c r="AK24" i="19"/>
  <c r="AK30" i="18"/>
  <c r="AK41" i="17"/>
  <c r="AK36" i="18"/>
  <c r="AK12" i="17"/>
  <c r="AK11" i="18"/>
  <c r="AK27" i="19"/>
  <c r="AK29" i="17"/>
  <c r="AK11" i="19"/>
  <c r="AK20" i="19"/>
  <c r="AK44" i="17"/>
  <c r="AK21" i="15"/>
  <c r="AK11" i="17"/>
  <c r="AK16" i="15"/>
  <c r="AK38" i="18"/>
  <c r="AK30" i="17"/>
  <c r="AK17" i="18"/>
  <c r="AK26" i="17"/>
  <c r="AK25" i="18"/>
  <c r="AK47" i="17"/>
  <c r="AK18" i="19"/>
  <c r="AK15" i="19"/>
  <c r="AK13" i="17"/>
  <c r="AK26" i="18"/>
  <c r="AK40" i="18"/>
  <c r="AK41" i="18"/>
  <c r="AK17" i="17"/>
  <c r="AK39" i="15"/>
  <c r="AK12" i="15"/>
  <c r="AK19" i="15"/>
  <c r="AK26" i="15"/>
  <c r="AK25" i="15"/>
  <c r="AK10" i="17"/>
  <c r="AK18" i="18"/>
  <c r="AK15" i="18"/>
  <c r="AK36" i="17"/>
  <c r="AK33" i="17"/>
  <c r="AK32" i="19"/>
  <c r="AK12" i="18"/>
  <c r="AK33" i="18"/>
  <c r="AK34" i="18"/>
  <c r="AK50" i="17"/>
  <c r="AK30" i="15"/>
  <c r="AK32" i="17"/>
  <c r="AK15" i="9"/>
  <c r="AK29" i="9"/>
  <c r="AK22" i="9"/>
  <c r="AK32" i="9"/>
  <c r="AK24" i="9"/>
  <c r="AK11" i="9"/>
  <c r="AK13" i="9"/>
  <c r="AK17" i="9"/>
  <c r="AK39" i="9"/>
  <c r="AK14" i="9"/>
  <c r="AK16" i="9"/>
  <c r="AK37" i="9"/>
  <c r="AK27" i="9"/>
  <c r="AK33" i="9"/>
  <c r="AK40" i="9"/>
  <c r="AK19" i="9"/>
  <c r="AK25" i="9"/>
  <c r="AK12" i="9"/>
  <c r="AK30" i="9"/>
  <c r="AK38" i="9"/>
  <c r="AK21" i="9"/>
  <c r="AK28" i="9"/>
  <c r="AK20" i="9"/>
  <c r="AK35" i="9"/>
  <c r="AK34" i="9"/>
  <c r="AK23" i="9"/>
  <c r="AK26" i="9"/>
  <c r="AK10" i="9"/>
  <c r="AK26" i="7"/>
  <c r="AK38" i="7"/>
  <c r="AK34" i="7"/>
  <c r="AK29" i="7"/>
  <c r="AK28" i="7"/>
  <c r="AK21" i="7"/>
  <c r="AK12" i="7"/>
  <c r="AK30" i="7"/>
  <c r="AK31" i="7"/>
  <c r="A34" i="19" l="1"/>
  <c r="A21" i="19"/>
  <c r="A31" i="19"/>
  <c r="A33" i="19"/>
  <c r="A15" i="6"/>
  <c r="A11" i="6"/>
  <c r="A22" i="6"/>
  <c r="A50" i="20"/>
  <c r="A43" i="20"/>
  <c r="A30" i="20"/>
  <c r="A33" i="20"/>
  <c r="A82" i="20"/>
  <c r="A85" i="20"/>
  <c r="A45" i="20"/>
  <c r="A51" i="20"/>
  <c r="A92" i="20"/>
  <c r="A63" i="20"/>
  <c r="A58" i="20"/>
  <c r="A62" i="20"/>
  <c r="A37" i="20"/>
  <c r="A80" i="20"/>
  <c r="A17" i="20"/>
  <c r="A69" i="20"/>
  <c r="A11" i="20"/>
  <c r="A41" i="20"/>
  <c r="A77" i="20"/>
  <c r="A48" i="20"/>
  <c r="A19" i="20"/>
  <c r="A89" i="20"/>
  <c r="A16" i="20"/>
  <c r="A26" i="20"/>
  <c r="A97" i="20"/>
  <c r="A25" i="20"/>
  <c r="A66" i="20"/>
  <c r="A93" i="20"/>
  <c r="A94" i="20"/>
  <c r="A72" i="20"/>
  <c r="A38" i="20"/>
  <c r="A15" i="20"/>
  <c r="A35" i="20"/>
  <c r="A87" i="20"/>
  <c r="A28" i="20"/>
  <c r="A13" i="20"/>
  <c r="A53" i="20"/>
  <c r="A95" i="20"/>
  <c r="A39" i="20"/>
  <c r="A68" i="20"/>
  <c r="A59" i="20"/>
  <c r="A40" i="20"/>
  <c r="A52" i="20"/>
  <c r="A46" i="20"/>
  <c r="A10" i="20"/>
  <c r="A24" i="20"/>
  <c r="A36" i="20"/>
  <c r="A18" i="20"/>
  <c r="A47" i="20"/>
  <c r="A78" i="20"/>
  <c r="A71" i="20"/>
  <c r="A70" i="20"/>
  <c r="A22" i="20"/>
  <c r="A42" i="20"/>
  <c r="A91" i="20"/>
  <c r="A54" i="20"/>
  <c r="A27" i="20"/>
  <c r="A12" i="20"/>
  <c r="A61" i="20"/>
  <c r="A74" i="20"/>
  <c r="A19" i="19"/>
  <c r="A14" i="19"/>
  <c r="A30" i="19"/>
  <c r="A32" i="19"/>
  <c r="A15" i="19"/>
  <c r="A18" i="19"/>
  <c r="A10" i="19"/>
  <c r="A25" i="19"/>
  <c r="A23" i="19"/>
  <c r="A13" i="19"/>
  <c r="A16" i="19"/>
  <c r="A27" i="19"/>
  <c r="A51" i="18"/>
  <c r="A28" i="18"/>
  <c r="A14" i="18"/>
  <c r="A41" i="18"/>
  <c r="A12" i="18"/>
  <c r="A50" i="18"/>
  <c r="A33" i="18"/>
  <c r="A11" i="18"/>
  <c r="A46" i="18"/>
  <c r="A17" i="18"/>
  <c r="A49" i="18"/>
  <c r="A21" i="18"/>
  <c r="A24" i="18"/>
  <c r="A43" i="18"/>
  <c r="A22" i="18"/>
  <c r="A15" i="17"/>
  <c r="A49" i="17"/>
  <c r="A53" i="17"/>
  <c r="A47" i="17"/>
  <c r="A33" i="17"/>
  <c r="A27" i="17"/>
  <c r="A25" i="17"/>
  <c r="A55" i="17"/>
  <c r="A34" i="17"/>
  <c r="A42" i="17"/>
  <c r="A26" i="17"/>
  <c r="A40" i="18"/>
  <c r="A45" i="18"/>
  <c r="A13" i="18"/>
  <c r="A10" i="18"/>
  <c r="A15" i="18"/>
  <c r="A48" i="18"/>
  <c r="A20" i="18"/>
  <c r="A36" i="18"/>
  <c r="A52" i="18"/>
  <c r="A25" i="18"/>
  <c r="A38" i="18"/>
  <c r="A19" i="18"/>
  <c r="A47" i="18"/>
  <c r="A16" i="18"/>
  <c r="A31" i="18"/>
  <c r="A39" i="18"/>
  <c r="A37" i="18"/>
  <c r="A23" i="18"/>
  <c r="A35" i="18"/>
  <c r="A18" i="18"/>
  <c r="A30" i="9"/>
  <c r="A15" i="9"/>
  <c r="A19" i="9"/>
  <c r="A31" i="9"/>
  <c r="A39" i="17"/>
  <c r="A11" i="17"/>
  <c r="A36" i="17"/>
  <c r="A17" i="17"/>
  <c r="A35" i="17"/>
  <c r="A44" i="17"/>
  <c r="A23" i="17"/>
  <c r="A18" i="17"/>
  <c r="A32" i="17"/>
  <c r="A50" i="17"/>
  <c r="A54" i="17"/>
  <c r="A41" i="17"/>
  <c r="A24" i="17"/>
  <c r="A28" i="17"/>
  <c r="A29" i="17"/>
  <c r="A52" i="17"/>
  <c r="A40" i="17"/>
  <c r="A16" i="17"/>
  <c r="A31" i="17"/>
  <c r="A30" i="17"/>
  <c r="A37" i="17"/>
  <c r="A19" i="17"/>
  <c r="A12" i="17"/>
  <c r="A20" i="17"/>
  <c r="A51" i="17"/>
  <c r="A45" i="17"/>
  <c r="A13" i="17"/>
  <c r="A38" i="17"/>
  <c r="A10" i="17"/>
  <c r="A22" i="17"/>
  <c r="A21" i="17"/>
  <c r="A46" i="17"/>
  <c r="A14" i="17"/>
  <c r="A55" i="16"/>
  <c r="A11" i="16"/>
  <c r="A72" i="16"/>
  <c r="A61" i="16"/>
  <c r="A32" i="16"/>
  <c r="A36" i="16"/>
  <c r="A30" i="16"/>
  <c r="A64" i="16"/>
  <c r="A33" i="16"/>
  <c r="A65" i="16"/>
  <c r="A67" i="16"/>
  <c r="A35" i="16"/>
  <c r="A46" i="16"/>
  <c r="A18" i="16"/>
  <c r="A71" i="16"/>
  <c r="A26" i="16"/>
  <c r="A53" i="16"/>
  <c r="A75" i="16"/>
  <c r="A51" i="16"/>
  <c r="A37" i="16"/>
  <c r="A23" i="16"/>
  <c r="A42" i="16"/>
  <c r="A68" i="16"/>
  <c r="A34" i="16"/>
  <c r="A21" i="16"/>
  <c r="A14" i="16"/>
  <c r="A10" i="16"/>
  <c r="A52" i="16"/>
  <c r="A58" i="16"/>
  <c r="A24" i="16"/>
  <c r="A47" i="16"/>
  <c r="A13" i="16"/>
  <c r="A15" i="16"/>
  <c r="A59" i="16"/>
  <c r="A79" i="16"/>
  <c r="A12" i="16"/>
  <c r="A73" i="16"/>
  <c r="A80" i="16"/>
  <c r="A41" i="16"/>
  <c r="A66" i="16"/>
  <c r="A22" i="16"/>
  <c r="A17" i="16"/>
  <c r="A45" i="16"/>
  <c r="A16" i="16"/>
  <c r="A60" i="16"/>
  <c r="A70" i="16"/>
  <c r="A57" i="16"/>
  <c r="A38" i="16"/>
  <c r="A43" i="16"/>
  <c r="A77" i="16"/>
  <c r="A28" i="16"/>
  <c r="A56" i="16"/>
  <c r="A20" i="16"/>
  <c r="A19" i="16"/>
  <c r="A69" i="16"/>
  <c r="A49" i="16"/>
  <c r="A25" i="16"/>
  <c r="A62" i="16"/>
  <c r="A63" i="16"/>
  <c r="A27" i="16"/>
  <c r="A39" i="16"/>
  <c r="A74" i="16"/>
  <c r="A31" i="16"/>
  <c r="A28" i="15"/>
  <c r="A44" i="15"/>
  <c r="A42" i="15"/>
  <c r="A19" i="15"/>
  <c r="A41" i="15"/>
  <c r="A24" i="15"/>
  <c r="A21" i="6"/>
  <c r="A43" i="15"/>
  <c r="A32" i="15"/>
  <c r="A22" i="15"/>
  <c r="A17" i="15"/>
  <c r="A45" i="15"/>
  <c r="A10" i="15"/>
  <c r="A16" i="15"/>
  <c r="A20" i="15"/>
  <c r="A22" i="9"/>
  <c r="A18" i="15"/>
  <c r="A17" i="9"/>
  <c r="A12" i="15"/>
  <c r="A34" i="9"/>
  <c r="A20" i="9"/>
  <c r="A34" i="6"/>
  <c r="A25" i="6"/>
  <c r="A52" i="6"/>
  <c r="A24" i="6"/>
  <c r="A41" i="6"/>
  <c r="A46" i="6"/>
  <c r="A45" i="6"/>
  <c r="A42" i="6"/>
  <c r="A30" i="6"/>
  <c r="A36" i="6"/>
  <c r="A51" i="6"/>
  <c r="A38" i="6"/>
  <c r="A32" i="6"/>
  <c r="A18" i="6"/>
  <c r="A35" i="15"/>
  <c r="A33" i="15"/>
  <c r="A23" i="15"/>
  <c r="A14" i="15"/>
  <c r="A13" i="15"/>
  <c r="A37" i="15"/>
  <c r="A11" i="15"/>
  <c r="A29" i="15"/>
  <c r="A30" i="15"/>
  <c r="A26" i="15"/>
  <c r="A38" i="15"/>
  <c r="A31" i="15"/>
  <c r="A21" i="15"/>
  <c r="A40" i="15"/>
  <c r="A36" i="15"/>
  <c r="A39" i="15"/>
  <c r="A15" i="15"/>
  <c r="A27" i="15"/>
  <c r="A28" i="9"/>
  <c r="A26" i="9"/>
  <c r="A23" i="9"/>
  <c r="A21" i="9"/>
  <c r="A29" i="9"/>
  <c r="A24" i="9"/>
  <c r="A16" i="9"/>
  <c r="A13" i="9"/>
  <c r="A33" i="9"/>
  <c r="A32" i="9"/>
  <c r="A33" i="6"/>
  <c r="A53" i="6"/>
  <c r="A10" i="6"/>
  <c r="A40" i="6"/>
  <c r="A20" i="6"/>
  <c r="A49" i="6"/>
  <c r="A19" i="6"/>
  <c r="A29" i="6"/>
  <c r="A48" i="6"/>
  <c r="A27" i="6"/>
  <c r="A35" i="6"/>
  <c r="A37" i="6"/>
  <c r="A17" i="6"/>
  <c r="A13" i="6"/>
  <c r="A12" i="6"/>
  <c r="A44" i="6"/>
  <c r="A23" i="6"/>
  <c r="A31" i="6"/>
  <c r="A47" i="6"/>
  <c r="A16" i="6"/>
  <c r="A39" i="6"/>
  <c r="A50" i="6"/>
  <c r="A26" i="6"/>
  <c r="A43" i="6"/>
  <c r="A14" i="6"/>
  <c r="C14" i="2"/>
  <c r="C10" i="2"/>
  <c r="C12" i="2"/>
  <c r="C6" i="2"/>
  <c r="C5" i="2"/>
  <c r="C11" i="2"/>
  <c r="AY9" i="4"/>
  <c r="D9" i="2" s="1"/>
  <c r="C9" i="2" s="1"/>
  <c r="AO9" i="4"/>
  <c r="D4" i="2" s="1"/>
  <c r="C4" i="2" s="1"/>
  <c r="AR9" i="4"/>
  <c r="D13" i="2" s="1"/>
  <c r="C13" i="2" s="1"/>
  <c r="AT9" i="4"/>
  <c r="D15" i="2" s="1"/>
  <c r="C15" i="2" s="1"/>
  <c r="AV9" i="4"/>
  <c r="D8" i="2" s="1"/>
  <c r="C8" i="2" s="1"/>
  <c r="AX9" i="4"/>
  <c r="D7" i="2" s="1"/>
  <c r="C7" i="2" s="1"/>
  <c r="D3" i="2" l="1"/>
  <c r="C3" i="2" s="1"/>
  <c r="AS9" i="4" l="1"/>
  <c r="D2" i="2" s="1"/>
  <c r="C2" i="2" s="1"/>
  <c r="A17" i="2" s="1"/>
  <c r="A11" i="2" l="1"/>
  <c r="A12" i="2"/>
  <c r="A10" i="2"/>
  <c r="A6" i="2"/>
  <c r="A2" i="2"/>
  <c r="A13" i="2"/>
  <c r="A16" i="2"/>
  <c r="A5" i="2"/>
  <c r="A14" i="2"/>
  <c r="A15" i="2"/>
  <c r="A7" i="2"/>
  <c r="A4" i="2"/>
  <c r="A8" i="2"/>
  <c r="A9" i="2"/>
  <c r="A3" i="2"/>
</calcChain>
</file>

<file path=xl/sharedStrings.xml><?xml version="1.0" encoding="utf-8"?>
<sst xmlns="http://schemas.openxmlformats.org/spreadsheetml/2006/main" count="1711" uniqueCount="540">
  <si>
    <t xml:space="preserve">Classement </t>
  </si>
  <si>
    <t xml:space="preserve">Points Clubs </t>
  </si>
  <si>
    <t>Points individuels</t>
  </si>
  <si>
    <t>TROPHEE DU BEAUFORT 2015</t>
  </si>
  <si>
    <t>Nom prénom</t>
  </si>
  <si>
    <t>Année</t>
  </si>
  <si>
    <t>Club</t>
  </si>
  <si>
    <t>Licence</t>
  </si>
  <si>
    <t>Etape 1 biathlon Courchevel</t>
  </si>
  <si>
    <t>Toutes course</t>
  </si>
  <si>
    <t>areches</t>
  </si>
  <si>
    <t>bauges</t>
  </si>
  <si>
    <t>bessans</t>
  </si>
  <si>
    <t>bozel</t>
  </si>
  <si>
    <t>courhevel</t>
  </si>
  <si>
    <t>feclaz</t>
  </si>
  <si>
    <t>karellis</t>
  </si>
  <si>
    <t>menuires</t>
  </si>
  <si>
    <t>meribel</t>
  </si>
  <si>
    <t>monolithe</t>
  </si>
  <si>
    <t>peisey</t>
  </si>
  <si>
    <t>revard</t>
  </si>
  <si>
    <t>saisies</t>
  </si>
  <si>
    <t>val cenis</t>
  </si>
  <si>
    <t>valloire</t>
  </si>
  <si>
    <t>clt</t>
  </si>
  <si>
    <t>points</t>
  </si>
  <si>
    <t>Radic Juliette</t>
  </si>
  <si>
    <t>Broutier Amélie</t>
  </si>
  <si>
    <t>Raoult Zoé</t>
  </si>
  <si>
    <t>Courtieu Margot</t>
  </si>
  <si>
    <t>Sarrat Manon</t>
  </si>
  <si>
    <t>Lanchais Manon</t>
  </si>
  <si>
    <t>Souvy Lou Anne</t>
  </si>
  <si>
    <t>Cavoret Lilou</t>
  </si>
  <si>
    <t>Lambert Talia</t>
  </si>
  <si>
    <t>Monarque Pauline</t>
  </si>
  <si>
    <t>Tissot Maelys</t>
  </si>
  <si>
    <t>Vial Pascaline</t>
  </si>
  <si>
    <t>Valette Laure</t>
  </si>
  <si>
    <t>Nunez Thalya</t>
  </si>
  <si>
    <t>courchevel</t>
  </si>
  <si>
    <t>Irenee Elsa</t>
  </si>
  <si>
    <t>Suiffet Justine</t>
  </si>
  <si>
    <t>Catella Carla</t>
  </si>
  <si>
    <t>Laurent Flavie</t>
  </si>
  <si>
    <t>Loge Garance</t>
  </si>
  <si>
    <t>Renaux Manon</t>
  </si>
  <si>
    <t>Diaferia Lina</t>
  </si>
  <si>
    <t>Pts ind</t>
  </si>
  <si>
    <t>Pts club</t>
  </si>
  <si>
    <t>Etape 2 ind classique annulée</t>
  </si>
  <si>
    <t>valcenis</t>
  </si>
  <si>
    <t>CLASSEMENT U14 Filles 2001/2002</t>
  </si>
  <si>
    <t>CLASSEMENT U12 Filles (2003)</t>
  </si>
  <si>
    <t>gauthier alexiane</t>
  </si>
  <si>
    <t>michelon océane</t>
  </si>
  <si>
    <t>henaff heloise</t>
  </si>
  <si>
    <t>bertrand fanny</t>
  </si>
  <si>
    <t>ravier liana</t>
  </si>
  <si>
    <t>munier élodie</t>
  </si>
  <si>
    <t>richon capucine</t>
  </si>
  <si>
    <t>gontharet marie</t>
  </si>
  <si>
    <t xml:space="preserve">vignol manon </t>
  </si>
  <si>
    <t>gerodolle pauline</t>
  </si>
  <si>
    <t>bellemin camille</t>
  </si>
  <si>
    <t>favre florine</t>
  </si>
  <si>
    <t>pasqualini celia</t>
  </si>
  <si>
    <t>ramaz adélaïde</t>
  </si>
  <si>
    <t>suiffet amelie</t>
  </si>
  <si>
    <t>lafontaine thea</t>
  </si>
  <si>
    <t>coupe camille</t>
  </si>
  <si>
    <t>grisnaux ysaline</t>
  </si>
  <si>
    <t>mancini charlotte</t>
  </si>
  <si>
    <t>eloy lilou</t>
  </si>
  <si>
    <t>taffin nina</t>
  </si>
  <si>
    <t>lemenager elisa</t>
  </si>
  <si>
    <t>sabatelli carla</t>
  </si>
  <si>
    <t>raina marion</t>
  </si>
  <si>
    <t>mathe marcelline</t>
  </si>
  <si>
    <t>alda manon</t>
  </si>
  <si>
    <t>bal villet mathilde</t>
  </si>
  <si>
    <t>serafin beauté amandine</t>
  </si>
  <si>
    <t>cacciari jade</t>
  </si>
  <si>
    <t>constant elise</t>
  </si>
  <si>
    <t>dunand juliane</t>
  </si>
  <si>
    <t>jaubertie pajot fiona</t>
  </si>
  <si>
    <t>cointepas claire</t>
  </si>
  <si>
    <t>bellon margaux</t>
  </si>
  <si>
    <t>bourgeois marie</t>
  </si>
  <si>
    <t>cadi clemence</t>
  </si>
  <si>
    <t>combaz tiphaine</t>
  </si>
  <si>
    <t>fantin lara</t>
  </si>
  <si>
    <t>fernandez adele</t>
  </si>
  <si>
    <t>mochon clemence</t>
  </si>
  <si>
    <t>CLASSEMENT U16 filles</t>
  </si>
  <si>
    <t>aubry julia</t>
  </si>
  <si>
    <t>bal celia</t>
  </si>
  <si>
    <t>bal melissa</t>
  </si>
  <si>
    <t>balpetre elodie</t>
  </si>
  <si>
    <t>barral lea</t>
  </si>
  <si>
    <t>belleville ines</t>
  </si>
  <si>
    <t>blanc julie</t>
  </si>
  <si>
    <t>boucaud lucie</t>
  </si>
  <si>
    <t>bouvard eve</t>
  </si>
  <si>
    <t>braisaz lea</t>
  </si>
  <si>
    <t>braisaz leonie</t>
  </si>
  <si>
    <t>chambellant agathe</t>
  </si>
  <si>
    <t>chevallier curt melanie</t>
  </si>
  <si>
    <t xml:space="preserve">gonin coline </t>
  </si>
  <si>
    <t>guyennot lea</t>
  </si>
  <si>
    <t>jay aline</t>
  </si>
  <si>
    <t>kuntzinger loise</t>
  </si>
  <si>
    <t>loron carla</t>
  </si>
  <si>
    <t>mathe meije</t>
  </si>
  <si>
    <t>mercier bosseny marie</t>
  </si>
  <si>
    <t>moliere emma</t>
  </si>
  <si>
    <t>novel margot</t>
  </si>
  <si>
    <t>piazzalunga louanne</t>
  </si>
  <si>
    <t>pires karla</t>
  </si>
  <si>
    <t>ramaz clotilde</t>
  </si>
  <si>
    <t>remy vellut livia</t>
  </si>
  <si>
    <t>richon louise</t>
  </si>
  <si>
    <t>rivail meline</t>
  </si>
  <si>
    <t>CLASSEMENT U18 Filles</t>
  </si>
  <si>
    <t>CLASSEMENT U12 Garçons</t>
  </si>
  <si>
    <t>Pham Trong Tom</t>
  </si>
  <si>
    <t>Isenmann Nail</t>
  </si>
  <si>
    <t>Chenu Emmanuel</t>
  </si>
  <si>
    <t>Albrieux Jules</t>
  </si>
  <si>
    <t>Lecerf Anakin</t>
  </si>
  <si>
    <t>Croz Matteo</t>
  </si>
  <si>
    <t>Jay Valentin</t>
  </si>
  <si>
    <t>Lopez Colin</t>
  </si>
  <si>
    <t>Simonot Antonin</t>
  </si>
  <si>
    <t>Noly Aguettaz Robin</t>
  </si>
  <si>
    <t>Golluccio Maseo</t>
  </si>
  <si>
    <t>Esparcel Telio</t>
  </si>
  <si>
    <t>Dunand Lilian</t>
  </si>
  <si>
    <t>Essonnier Yvan</t>
  </si>
  <si>
    <t>De Gabai Leo</t>
  </si>
  <si>
    <t>Doridot William</t>
  </si>
  <si>
    <t>Ginet Léo</t>
  </si>
  <si>
    <t>Perrin Rémi</t>
  </si>
  <si>
    <t>Dumont Rémy</t>
  </si>
  <si>
    <t>Blanc Matthieu</t>
  </si>
  <si>
    <t>Peisser Yan</t>
  </si>
  <si>
    <t>Lanchais Marc</t>
  </si>
  <si>
    <t>Doro Axel</t>
  </si>
  <si>
    <t>Tressere Jeff</t>
  </si>
  <si>
    <t>Chenal Edouard</t>
  </si>
  <si>
    <t>Irenee David</t>
  </si>
  <si>
    <t>Constant Thimoté</t>
  </si>
  <si>
    <t>Hudry Simon</t>
  </si>
  <si>
    <t>Andrieux Benjamin</t>
  </si>
  <si>
    <t>Bosquet Dylan</t>
  </si>
  <si>
    <t>Duarte Bento Mateo</t>
  </si>
  <si>
    <t>Roux Timeo</t>
  </si>
  <si>
    <t>CLASSEMENT U14 Garçons</t>
  </si>
  <si>
    <t>collignon noe</t>
  </si>
  <si>
    <t>hericher antoine</t>
  </si>
  <si>
    <t>cullet victor</t>
  </si>
  <si>
    <t>perrot eric</t>
  </si>
  <si>
    <t>berjoan robin</t>
  </si>
  <si>
    <t>verdan joris</t>
  </si>
  <si>
    <t>rousset gaspard</t>
  </si>
  <si>
    <t>chalivet pierrick</t>
  </si>
  <si>
    <t>giacchino giani</t>
  </si>
  <si>
    <t>broutier simon</t>
  </si>
  <si>
    <t>david françois</t>
  </si>
  <si>
    <t>ducouret bazil</t>
  </si>
  <si>
    <t>gormlie olivier</t>
  </si>
  <si>
    <t>blanc baptiste</t>
  </si>
  <si>
    <t>veillet nikolas</t>
  </si>
  <si>
    <t>guigonnet vincent</t>
  </si>
  <si>
    <t>favier mathis</t>
  </si>
  <si>
    <t>planet antoine</t>
  </si>
  <si>
    <t>rochedy benjamin</t>
  </si>
  <si>
    <t>anselme martin aymeric</t>
  </si>
  <si>
    <t>peudon steven</t>
  </si>
  <si>
    <t>seyvet quentin</t>
  </si>
  <si>
    <t>jay thomas</t>
  </si>
  <si>
    <t>thibault sylvain</t>
  </si>
  <si>
    <t>couvreur loris</t>
  </si>
  <si>
    <t>vieille marchiset marius</t>
  </si>
  <si>
    <t>bajart thibaut</t>
  </si>
  <si>
    <t>damevin anselme</t>
  </si>
  <si>
    <t>tercier matteo</t>
  </si>
  <si>
    <t>griffon benjamin</t>
  </si>
  <si>
    <t>pignarre baptiste</t>
  </si>
  <si>
    <t>lelay lino</t>
  </si>
  <si>
    <t>mollaret mateo</t>
  </si>
  <si>
    <t>volluet manolin</t>
  </si>
  <si>
    <t>benjamin nathan</t>
  </si>
  <si>
    <t>duc goninaz enzo</t>
  </si>
  <si>
    <t>mater hugo</t>
  </si>
  <si>
    <t>renaux quentin</t>
  </si>
  <si>
    <t>cartais mickael</t>
  </si>
  <si>
    <t>meilleur kilian</t>
  </si>
  <si>
    <t>bochet arthur</t>
  </si>
  <si>
    <t>guenin arthur</t>
  </si>
  <si>
    <t>bouchage josselin</t>
  </si>
  <si>
    <t>gerardin alexandre</t>
  </si>
  <si>
    <t>gerardin florent</t>
  </si>
  <si>
    <t>richon massimo</t>
  </si>
  <si>
    <t>farret baptiste</t>
  </si>
  <si>
    <t>chambery</t>
  </si>
  <si>
    <t>derimay antoine</t>
  </si>
  <si>
    <t>charazenc clement</t>
  </si>
  <si>
    <t>coge karl</t>
  </si>
  <si>
    <t>faivre merlin</t>
  </si>
  <si>
    <t>fouche pierre</t>
  </si>
  <si>
    <t>gaggio matteo</t>
  </si>
  <si>
    <t>garel mathis</t>
  </si>
  <si>
    <t>jacquet corentin</t>
  </si>
  <si>
    <t>mansoldo mathis</t>
  </si>
  <si>
    <t>muller arthur</t>
  </si>
  <si>
    <t>patois maxence</t>
  </si>
  <si>
    <t>perrier oscar</t>
  </si>
  <si>
    <t>roux sven</t>
  </si>
  <si>
    <t>termignon thomas</t>
  </si>
  <si>
    <t>aubry gwendal</t>
  </si>
  <si>
    <t>barthez xavier</t>
  </si>
  <si>
    <t>berthier ambroise</t>
  </si>
  <si>
    <t>bochet hugo</t>
  </si>
  <si>
    <t>boyer theo</t>
  </si>
  <si>
    <t>broutier remi</t>
  </si>
  <si>
    <t>buisson arthur</t>
  </si>
  <si>
    <t>cavoret yoan</t>
  </si>
  <si>
    <t>chamiot maitral peter</t>
  </si>
  <si>
    <t>chaudan tom</t>
  </si>
  <si>
    <t>chazarenc julien</t>
  </si>
  <si>
    <t>choupin donatien</t>
  </si>
  <si>
    <t>comas tinael</t>
  </si>
  <si>
    <t>cullet max</t>
  </si>
  <si>
    <t>dautriche quentin</t>
  </si>
  <si>
    <t>ducouret enzo</t>
  </si>
  <si>
    <t>durieux lenaic</t>
  </si>
  <si>
    <t>duriez gabin</t>
  </si>
  <si>
    <t>jacquet hugo</t>
  </si>
  <si>
    <t>janin hugo</t>
  </si>
  <si>
    <t>jaubertie pajot niels</t>
  </si>
  <si>
    <t>julliand romain</t>
  </si>
  <si>
    <t>lamalle valentin</t>
  </si>
  <si>
    <t>laroche thomas</t>
  </si>
  <si>
    <t>lefloch mats</t>
  </si>
  <si>
    <t>leray matis</t>
  </si>
  <si>
    <t>planet arnaud</t>
  </si>
  <si>
    <t>ramaz philibert</t>
  </si>
  <si>
    <t>renaux hugo</t>
  </si>
  <si>
    <t>rochedy pierre</t>
  </si>
  <si>
    <t>sabatelli theo</t>
  </si>
  <si>
    <t>sarrat teo</t>
  </si>
  <si>
    <t>serafin beauté dimitri</t>
  </si>
  <si>
    <t>serot titouan</t>
  </si>
  <si>
    <t>souvy maxime</t>
  </si>
  <si>
    <t>thibal theo</t>
  </si>
  <si>
    <t>veniard quentin</t>
  </si>
  <si>
    <t>verdan aymeric</t>
  </si>
  <si>
    <t>wysocka theo</t>
  </si>
  <si>
    <t>zanellatto florian</t>
  </si>
  <si>
    <t>CLASSEMENT U16 G</t>
  </si>
  <si>
    <t>alda titouan</t>
  </si>
  <si>
    <t>baipetre olivier</t>
  </si>
  <si>
    <t>berjoan antoine</t>
  </si>
  <si>
    <t>blanc maxime</t>
  </si>
  <si>
    <t>bondier charlie</t>
  </si>
  <si>
    <t>boucaud remi</t>
  </si>
  <si>
    <t>cardon evann</t>
  </si>
  <si>
    <t>cavoret gael</t>
  </si>
  <si>
    <t>chambelland thomas</t>
  </si>
  <si>
    <t>crest voland</t>
  </si>
  <si>
    <t>chautemps arnaud</t>
  </si>
  <si>
    <t>chretienne lilian</t>
  </si>
  <si>
    <t>combey noel paul</t>
  </si>
  <si>
    <t>duc yann</t>
  </si>
  <si>
    <t>excoffier nicolas</t>
  </si>
  <si>
    <t>excoffon remi</t>
  </si>
  <si>
    <t>guittet theo</t>
  </si>
  <si>
    <t>hudry jimmy</t>
  </si>
  <si>
    <t>hudry raphael</t>
  </si>
  <si>
    <t>lamy aymeric</t>
  </si>
  <si>
    <t>lecomte tom</t>
  </si>
  <si>
    <t>mancini tom</t>
  </si>
  <si>
    <t>mansoldo lucas</t>
  </si>
  <si>
    <t>mercier leo</t>
  </si>
  <si>
    <t>michelon guillaume</t>
  </si>
  <si>
    <t>mogilany florian</t>
  </si>
  <si>
    <t>mollaret sam</t>
  </si>
  <si>
    <t>morin luc</t>
  </si>
  <si>
    <t>moscarola louis</t>
  </si>
  <si>
    <t>munier florian</t>
  </si>
  <si>
    <t>perroud ewen</t>
  </si>
  <si>
    <t>pinto nicolas</t>
  </si>
  <si>
    <t>rivail hugo</t>
  </si>
  <si>
    <t>robert lucas</t>
  </si>
  <si>
    <t>salgas antoine</t>
  </si>
  <si>
    <t>CLASSEMENT U20 Garçons</t>
  </si>
  <si>
    <t>achard baptiste</t>
  </si>
  <si>
    <t>andre amedee</t>
  </si>
  <si>
    <t>barbe lilian</t>
  </si>
  <si>
    <t>barbe tiphaine</t>
  </si>
  <si>
    <t>de bona joann</t>
  </si>
  <si>
    <t>fiandino mickael</t>
  </si>
  <si>
    <t>gentil bruce</t>
  </si>
  <si>
    <t>grosset nicolas</t>
  </si>
  <si>
    <t>guillocheau joran</t>
  </si>
  <si>
    <t>jacquier nathanael</t>
  </si>
  <si>
    <t>lambert eliot</t>
  </si>
  <si>
    <t>lignier hugo</t>
  </si>
  <si>
    <t>martin robin</t>
  </si>
  <si>
    <t>meurice florian</t>
  </si>
  <si>
    <t>molliet benoit</t>
  </si>
  <si>
    <t>nivault fabien</t>
  </si>
  <si>
    <t>pelican timothe</t>
  </si>
  <si>
    <t>rousset charly</t>
  </si>
  <si>
    <t>salomon basile</t>
  </si>
  <si>
    <t>thiberghien jean</t>
  </si>
  <si>
    <t>velle antoine</t>
  </si>
  <si>
    <t>zanellato yoan</t>
  </si>
  <si>
    <t>arnould jean sebastien</t>
  </si>
  <si>
    <t>jouty baptiste</t>
  </si>
  <si>
    <t>auge maxime</t>
  </si>
  <si>
    <t>balthazard jean</t>
  </si>
  <si>
    <t>baudin robin</t>
  </si>
  <si>
    <t>belingheri pierre</t>
  </si>
  <si>
    <t>benz nicolas</t>
  </si>
  <si>
    <t>boury jerome</t>
  </si>
  <si>
    <t>breyton gaetan</t>
  </si>
  <si>
    <t>chaix christiophe</t>
  </si>
  <si>
    <t>charlet frederic</t>
  </si>
  <si>
    <t>charret maxime</t>
  </si>
  <si>
    <t>chauvet pierre</t>
  </si>
  <si>
    <t>chazarenc remi</t>
  </si>
  <si>
    <t>cherchy maxime</t>
  </si>
  <si>
    <t>cleyrat cyril</t>
  </si>
  <si>
    <t>deschamps louis</t>
  </si>
  <si>
    <t>dheyriat mathias</t>
  </si>
  <si>
    <t>feltrin thierry</t>
  </si>
  <si>
    <t>gaudry yann gael</t>
  </si>
  <si>
    <t>gleizal joris</t>
  </si>
  <si>
    <t>gorry franck</t>
  </si>
  <si>
    <t>grindler gilles</t>
  </si>
  <si>
    <t>guedon pierre</t>
  </si>
  <si>
    <t>guigonnet loic</t>
  </si>
  <si>
    <t>guigonnet yann</t>
  </si>
  <si>
    <t>joguet mathieu</t>
  </si>
  <si>
    <t>jay renaud</t>
  </si>
  <si>
    <t>journet laurent</t>
  </si>
  <si>
    <t>kuntzinger francis</t>
  </si>
  <si>
    <t>lebreton pierre</t>
  </si>
  <si>
    <t>legrand bruno</t>
  </si>
  <si>
    <t>moleins benjamin</t>
  </si>
  <si>
    <t>molliet clement</t>
  </si>
  <si>
    <t>petitjean robert</t>
  </si>
  <si>
    <t>piccard franck</t>
  </si>
  <si>
    <t>pouyé alexandre</t>
  </si>
  <si>
    <t>pouzadoux pierre</t>
  </si>
  <si>
    <t>ratpatron laurent</t>
  </si>
  <si>
    <t>rege gianasso samuel</t>
  </si>
  <si>
    <t>richon philippe</t>
  </si>
  <si>
    <t>saillet colin</t>
  </si>
  <si>
    <t>saillet luc</t>
  </si>
  <si>
    <t>suchet raphael</t>
  </si>
  <si>
    <t>vermeulen julien</t>
  </si>
  <si>
    <t>bollet antoine</t>
  </si>
  <si>
    <t>lamy guillaume</t>
  </si>
  <si>
    <t>moyne arthur</t>
  </si>
  <si>
    <t>chambellant thomas</t>
  </si>
  <si>
    <t>garnier sebastien</t>
  </si>
  <si>
    <t>CLASSEMENT Séniors Hommes</t>
  </si>
  <si>
    <t>CLASSEMENT U18 Garçons</t>
  </si>
  <si>
    <t>Saussac Montene</t>
  </si>
  <si>
    <t>Volluet Emilie</t>
  </si>
  <si>
    <t>Ratpatron Camille</t>
  </si>
  <si>
    <t>Poirot Camille</t>
  </si>
  <si>
    <t>Gérard geslin Mailis</t>
  </si>
  <si>
    <t>Nauche Eliane</t>
  </si>
  <si>
    <t>Zanellato Elodie</t>
  </si>
  <si>
    <t>Boniface Damien</t>
  </si>
  <si>
    <t>Donazzolo Agathe</t>
  </si>
  <si>
    <t>Gagneux Théo</t>
  </si>
  <si>
    <t>Delsol Bastien</t>
  </si>
  <si>
    <t>Ferrandyz Lucas</t>
  </si>
  <si>
    <t>Vignol Elise</t>
  </si>
  <si>
    <t>Grosset Flora</t>
  </si>
  <si>
    <t>Rey Caroline</t>
  </si>
  <si>
    <t>Lambert Maya</t>
  </si>
  <si>
    <t>Pourroy Marion</t>
  </si>
  <si>
    <t>Delahaye Nathalie</t>
  </si>
  <si>
    <t>Molines Tourt Gwenaelle</t>
  </si>
  <si>
    <t>Thibal Coline</t>
  </si>
  <si>
    <t>Camoin Florette</t>
  </si>
  <si>
    <t>wepierre thibault</t>
  </si>
  <si>
    <t>excoffier clément</t>
  </si>
  <si>
    <t>lombar justin</t>
  </si>
  <si>
    <t>vial adrien</t>
  </si>
  <si>
    <t>courtieu  marc</t>
  </si>
  <si>
    <t>loewert hugo</t>
  </si>
  <si>
    <t>mille mathieu</t>
  </si>
  <si>
    <t>mazure mathieu</t>
  </si>
  <si>
    <t>barbe colin</t>
  </si>
  <si>
    <t>perin gagnier titouan</t>
  </si>
  <si>
    <t>Etape 3 Ind cl Champagny</t>
  </si>
  <si>
    <t>Etape 4 biathlon Naves</t>
  </si>
  <si>
    <t>Etape 5</t>
  </si>
  <si>
    <t>Etape 6</t>
  </si>
  <si>
    <t>Etape 7</t>
  </si>
  <si>
    <t>Etape 8</t>
  </si>
  <si>
    <t>Etape 9</t>
  </si>
  <si>
    <t>Etape 10 massstart bessans</t>
  </si>
  <si>
    <t>U12F</t>
  </si>
  <si>
    <t>U12G</t>
  </si>
  <si>
    <t>U14F</t>
  </si>
  <si>
    <t>U14G</t>
  </si>
  <si>
    <t>U16F</t>
  </si>
  <si>
    <t>U16G</t>
  </si>
  <si>
    <t>U18F</t>
  </si>
  <si>
    <t>U18G</t>
  </si>
  <si>
    <t>U20+sénF</t>
  </si>
  <si>
    <t>U20G</t>
  </si>
  <si>
    <t>sénG</t>
  </si>
  <si>
    <t>TOTAL</t>
  </si>
  <si>
    <t>riou carla</t>
  </si>
  <si>
    <t>domenget louise</t>
  </si>
  <si>
    <t>brunetta julien</t>
  </si>
  <si>
    <t>lominet tanguy</t>
  </si>
  <si>
    <t>bouvier téo</t>
  </si>
  <si>
    <t>pignarre marin</t>
  </si>
  <si>
    <t>simonot jeanne</t>
  </si>
  <si>
    <t>rochette coline</t>
  </si>
  <si>
    <t>FFS2620847</t>
  </si>
  <si>
    <t>FFS2643589</t>
  </si>
  <si>
    <t>FFS2649507</t>
  </si>
  <si>
    <t>FFS2621752</t>
  </si>
  <si>
    <t>FFS2644377</t>
  </si>
  <si>
    <t>FFS2654870</t>
  </si>
  <si>
    <t>CHAMIOT MAITRAL LAURA</t>
  </si>
  <si>
    <t>CHALIVET AMELIE</t>
  </si>
  <si>
    <t>LAMBERT JENNIFER</t>
  </si>
  <si>
    <t>ABOULY KAYLA</t>
  </si>
  <si>
    <t>CHENAL CLEMENCE</t>
  </si>
  <si>
    <t>JANIN MARGAUX</t>
  </si>
  <si>
    <t>FFS2265148</t>
  </si>
  <si>
    <t>FFS2356488</t>
  </si>
  <si>
    <t>FFS2613018</t>
  </si>
  <si>
    <t>FFS2620599</t>
  </si>
  <si>
    <t>FFS2654516</t>
  </si>
  <si>
    <t>FFS2637325</t>
  </si>
  <si>
    <t>FFS2631420</t>
  </si>
  <si>
    <t>FFS2601213</t>
  </si>
  <si>
    <t>FFS2677689</t>
  </si>
  <si>
    <t>FFS1343064</t>
  </si>
  <si>
    <t>FFS2164729</t>
  </si>
  <si>
    <t>FFS2654863</t>
  </si>
  <si>
    <t>FFS2613576</t>
  </si>
  <si>
    <t>SIMILLE MANON</t>
  </si>
  <si>
    <t>ACHARD MARGAUX</t>
  </si>
  <si>
    <t>DEMANGEAT RACHEL</t>
  </si>
  <si>
    <t>PEPIN JULIE</t>
  </si>
  <si>
    <t>TOURNAY FANNY</t>
  </si>
  <si>
    <t>BE LOUISE</t>
  </si>
  <si>
    <t>HOURS BERANGERE</t>
  </si>
  <si>
    <t>BUGAND BUGANDET ANNA</t>
  </si>
  <si>
    <t>MICHELON DELPHINE</t>
  </si>
  <si>
    <t>KUNTZINGER BEATRICE</t>
  </si>
  <si>
    <t>TETAZ MARINE</t>
  </si>
  <si>
    <t>COMAS FLORENCE</t>
  </si>
  <si>
    <t>MILLOT CORALINE</t>
  </si>
  <si>
    <t>vaisson mael</t>
  </si>
  <si>
    <t>oswareck theo</t>
  </si>
  <si>
    <t>naves</t>
  </si>
  <si>
    <t>chambas baptiste</t>
  </si>
  <si>
    <t>michelon florian</t>
  </si>
  <si>
    <t>FFS2649626</t>
  </si>
  <si>
    <t>FFS2659925</t>
  </si>
  <si>
    <t>monier etienne</t>
  </si>
  <si>
    <t>vanlemmens emilien</t>
  </si>
  <si>
    <t>breysse arthur</t>
  </si>
  <si>
    <t>ferrari aubin</t>
  </si>
  <si>
    <t>tasset émilien</t>
  </si>
  <si>
    <t>viard gaudin jeanbaptiste</t>
  </si>
  <si>
    <t>jay martin</t>
  </si>
  <si>
    <t>personnaz emilien</t>
  </si>
  <si>
    <t>blondeau jérôme</t>
  </si>
  <si>
    <t>michelon claude</t>
  </si>
  <si>
    <t>basset fabien</t>
  </si>
  <si>
    <t>delaye mikael</t>
  </si>
  <si>
    <t>thibault henri</t>
  </si>
  <si>
    <t>flochon laurie</t>
  </si>
  <si>
    <t>moyne benedicte</t>
  </si>
  <si>
    <t>vieille marchiset ophelie</t>
  </si>
  <si>
    <t>bocquet frederic</t>
  </si>
  <si>
    <t>zampin hervé</t>
  </si>
  <si>
    <t>berbottino pierre jerome</t>
  </si>
  <si>
    <t>kuntzinger elsa</t>
  </si>
  <si>
    <t>manuel pauline</t>
  </si>
  <si>
    <t>rey gorrez camille</t>
  </si>
  <si>
    <t>garnier sébastien</t>
  </si>
  <si>
    <t>bertino cyrille</t>
  </si>
  <si>
    <t>boch cyril</t>
  </si>
  <si>
    <t>durieux michel</t>
  </si>
  <si>
    <t>bouvier evariste</t>
  </si>
  <si>
    <t>noly mathieu</t>
  </si>
  <si>
    <t>cadi antoine</t>
  </si>
  <si>
    <t>raison gauthier</t>
  </si>
  <si>
    <t>gronwald adrien</t>
  </si>
  <si>
    <t>hubert andrea</t>
  </si>
  <si>
    <t>dacko valentin</t>
  </si>
  <si>
    <t>laurent bastien</t>
  </si>
  <si>
    <t>garel armance</t>
  </si>
  <si>
    <t>ollier lise</t>
  </si>
  <si>
    <t>marquant lena</t>
  </si>
  <si>
    <t>burette margot</t>
  </si>
  <si>
    <t>causse matthias</t>
  </si>
  <si>
    <t>tabouret karl</t>
  </si>
  <si>
    <t>ribes paulin</t>
  </si>
  <si>
    <t>desmus guillaunme</t>
  </si>
  <si>
    <t>osaki kenta</t>
  </si>
  <si>
    <t>pinel florian</t>
  </si>
  <si>
    <t>mailler clément</t>
  </si>
  <si>
    <t>ravinetto laurent</t>
  </si>
  <si>
    <t>sibuet becquet michel</t>
  </si>
  <si>
    <t>bonnevault stéphane</t>
  </si>
  <si>
    <t>rigoni patrick</t>
  </si>
  <si>
    <t>simonot laurent</t>
  </si>
  <si>
    <t>escande julien</t>
  </si>
  <si>
    <t>avocat j. christophe</t>
  </si>
  <si>
    <t>vially laurent</t>
  </si>
  <si>
    <t>4 meilleures + finale ou 5 meilleures si abst finale</t>
  </si>
  <si>
    <t>lopez tanguy</t>
  </si>
  <si>
    <t>COLIN MARION</t>
  </si>
  <si>
    <t>SIMON JULIA</t>
  </si>
  <si>
    <t>LAMURE MORGAN</t>
  </si>
  <si>
    <t>BUREL ETIENNE</t>
  </si>
  <si>
    <t>REMY PARTICK</t>
  </si>
  <si>
    <t>MENETTO SYLVAIN</t>
  </si>
  <si>
    <t>HILAIRE THIBAULT</t>
  </si>
  <si>
    <t>DORO JEAN MARC</t>
  </si>
  <si>
    <t>ISENMANN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</si>
</sst>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color theme="4"/>
      <name val="Times New Roman"/>
      <family val="1"/>
    </font>
    <font>
      <sz val="10"/>
      <color indexed="48"/>
      <name val="Arial"/>
      <family val="2"/>
    </font>
    <font>
      <sz val="10"/>
      <color indexed="48"/>
      <name val="Times New Roman"/>
      <family val="1"/>
    </font>
    <font>
      <sz val="11"/>
      <color indexed="48"/>
      <name val="Calibri"/>
      <family val="2"/>
    </font>
    <font>
      <sz val="11"/>
      <color theme="4"/>
      <name val="Calibri"/>
      <family val="2"/>
    </font>
    <font>
      <sz val="10"/>
      <color theme="4"/>
      <name val="Times New Roman"/>
      <family val="1"/>
    </font>
    <font>
      <sz val="10"/>
      <color rgb="FF0070C0"/>
      <name val="Times New Roman"/>
      <family val="1"/>
    </font>
    <font>
      <sz val="10"/>
      <color theme="3"/>
      <name val="Arial"/>
      <family val="2"/>
    </font>
    <font>
      <sz val="10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rgb="FF00B0F0"/>
      <name val="Times New Roman"/>
      <family val="1"/>
    </font>
    <font>
      <sz val="8"/>
      <color rgb="FF444444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A26C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358">
    <xf numFmtId="0" fontId="0" fillId="0" borderId="0" xfId="0"/>
    <xf numFmtId="3" fontId="0" fillId="0" borderId="0" xfId="0" applyNumberFormat="1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/>
    <xf numFmtId="0" fontId="3" fillId="4" borderId="2" xfId="1" applyFont="1" applyFill="1" applyBorder="1" applyAlignment="1">
      <alignment horizontal="center" textRotation="90"/>
    </xf>
    <xf numFmtId="0" fontId="3" fillId="4" borderId="8" xfId="1" applyFont="1" applyFill="1" applyBorder="1" applyAlignment="1">
      <alignment horizontal="center" textRotation="90"/>
    </xf>
    <xf numFmtId="0" fontId="3" fillId="4" borderId="3" xfId="1" applyFont="1" applyFill="1" applyBorder="1" applyAlignment="1">
      <alignment horizontal="center" textRotation="90"/>
    </xf>
    <xf numFmtId="0" fontId="3" fillId="0" borderId="0" xfId="1" applyFont="1" applyAlignment="1">
      <alignment horizontal="center"/>
    </xf>
    <xf numFmtId="0" fontId="8" fillId="3" borderId="9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/>
    </xf>
    <xf numFmtId="0" fontId="3" fillId="0" borderId="12" xfId="1" applyFont="1" applyFill="1" applyBorder="1"/>
    <xf numFmtId="0" fontId="3" fillId="0" borderId="2" xfId="1" applyFont="1" applyFill="1" applyBorder="1"/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0" fontId="10" fillId="5" borderId="8" xfId="1" applyFont="1" applyFill="1" applyBorder="1" applyAlignment="1">
      <alignment horizontal="right"/>
    </xf>
    <xf numFmtId="0" fontId="3" fillId="3" borderId="2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3" xfId="1" applyFont="1" applyFill="1" applyBorder="1"/>
    <xf numFmtId="0" fontId="3" fillId="0" borderId="14" xfId="1" applyFont="1" applyFill="1" applyBorder="1"/>
    <xf numFmtId="0" fontId="3" fillId="0" borderId="15" xfId="1" applyFont="1" applyFill="1" applyBorder="1"/>
    <xf numFmtId="0" fontId="3" fillId="0" borderId="15" xfId="1" applyFont="1" applyFill="1" applyBorder="1" applyAlignment="1">
      <alignment horizontal="center"/>
    </xf>
    <xf numFmtId="0" fontId="10" fillId="5" borderId="15" xfId="1" applyFont="1" applyFill="1" applyBorder="1" applyAlignment="1">
      <alignment horizontal="right"/>
    </xf>
    <xf numFmtId="0" fontId="3" fillId="3" borderId="14" xfId="1" applyFont="1" applyFill="1" applyBorder="1" applyAlignment="1">
      <alignment horizontal="center"/>
    </xf>
    <xf numFmtId="0" fontId="3" fillId="0" borderId="16" xfId="1" applyFont="1" applyFill="1" applyBorder="1"/>
    <xf numFmtId="0" fontId="3" fillId="0" borderId="14" xfId="1" applyFont="1" applyBorder="1"/>
    <xf numFmtId="0" fontId="3" fillId="0" borderId="15" xfId="1" applyFont="1" applyBorder="1"/>
    <xf numFmtId="0" fontId="3" fillId="0" borderId="15" xfId="1" applyFont="1" applyBorder="1" applyAlignment="1">
      <alignment horizontal="center"/>
    </xf>
    <xf numFmtId="0" fontId="3" fillId="0" borderId="19" xfId="1" applyFont="1" applyFill="1" applyBorder="1"/>
    <xf numFmtId="0" fontId="3" fillId="0" borderId="20" xfId="1" applyFont="1" applyFill="1" applyBorder="1"/>
    <xf numFmtId="0" fontId="3" fillId="3" borderId="22" xfId="1" applyFont="1" applyFill="1" applyBorder="1" applyAlignment="1">
      <alignment horizontal="center"/>
    </xf>
    <xf numFmtId="0" fontId="3" fillId="0" borderId="22" xfId="1" applyFont="1" applyBorder="1"/>
    <xf numFmtId="0" fontId="3" fillId="0" borderId="19" xfId="1" applyFont="1" applyBorder="1"/>
    <xf numFmtId="0" fontId="3" fillId="0" borderId="5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6" borderId="23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right"/>
    </xf>
    <xf numFmtId="0" fontId="9" fillId="0" borderId="14" xfId="1" applyFont="1" applyFill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22" xfId="1" applyFont="1" applyBorder="1" applyAlignment="1">
      <alignment horizontal="right"/>
    </xf>
    <xf numFmtId="0" fontId="10" fillId="5" borderId="19" xfId="1" applyFont="1" applyFill="1" applyBorder="1" applyAlignment="1">
      <alignment horizontal="right"/>
    </xf>
    <xf numFmtId="0" fontId="3" fillId="0" borderId="22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10" fillId="5" borderId="26" xfId="1" applyFont="1" applyFill="1" applyBorder="1" applyAlignment="1">
      <alignment horizontal="right"/>
    </xf>
    <xf numFmtId="0" fontId="10" fillId="5" borderId="27" xfId="1" applyFont="1" applyFill="1" applyBorder="1" applyAlignment="1">
      <alignment horizontal="right"/>
    </xf>
    <xf numFmtId="0" fontId="4" fillId="0" borderId="0" xfId="1" applyFont="1" applyBorder="1"/>
    <xf numFmtId="0" fontId="10" fillId="8" borderId="26" xfId="1" applyFont="1" applyFill="1" applyBorder="1" applyAlignment="1">
      <alignment horizontal="right"/>
    </xf>
    <xf numFmtId="0" fontId="9" fillId="8" borderId="14" xfId="1" applyFont="1" applyFill="1" applyBorder="1" applyAlignment="1">
      <alignment horizontal="right"/>
    </xf>
    <xf numFmtId="0" fontId="10" fillId="8" borderId="15" xfId="1" applyFont="1" applyFill="1" applyBorder="1" applyAlignment="1">
      <alignment horizontal="right"/>
    </xf>
    <xf numFmtId="0" fontId="3" fillId="8" borderId="14" xfId="1" applyFont="1" applyFill="1" applyBorder="1" applyAlignment="1">
      <alignment horizontal="right"/>
    </xf>
    <xf numFmtId="0" fontId="3" fillId="8" borderId="22" xfId="1" applyFont="1" applyFill="1" applyBorder="1" applyAlignment="1">
      <alignment horizontal="right"/>
    </xf>
    <xf numFmtId="0" fontId="10" fillId="8" borderId="19" xfId="1" applyFont="1" applyFill="1" applyBorder="1" applyAlignment="1">
      <alignment horizontal="right"/>
    </xf>
    <xf numFmtId="0" fontId="10" fillId="8" borderId="27" xfId="1" applyFont="1" applyFill="1" applyBorder="1" applyAlignment="1">
      <alignment horizontal="right"/>
    </xf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Fill="1" applyBorder="1"/>
    <xf numFmtId="0" fontId="3" fillId="3" borderId="5" xfId="1" applyFont="1" applyFill="1" applyBorder="1" applyAlignment="1">
      <alignment horizontal="center"/>
    </xf>
    <xf numFmtId="0" fontId="3" fillId="3" borderId="23" xfId="1" applyFont="1" applyFill="1" applyBorder="1" applyAlignment="1">
      <alignment horizontal="center"/>
    </xf>
    <xf numFmtId="0" fontId="3" fillId="0" borderId="22" xfId="1" applyFont="1" applyFill="1" applyBorder="1"/>
    <xf numFmtId="0" fontId="10" fillId="5" borderId="3" xfId="1" applyFont="1" applyFill="1" applyBorder="1" applyAlignment="1">
      <alignment horizontal="right"/>
    </xf>
    <xf numFmtId="0" fontId="9" fillId="8" borderId="2" xfId="1" applyFont="1" applyFill="1" applyBorder="1" applyAlignment="1">
      <alignment horizontal="right"/>
    </xf>
    <xf numFmtId="0" fontId="10" fillId="8" borderId="8" xfId="1" applyFont="1" applyFill="1" applyBorder="1" applyAlignment="1">
      <alignment horizontal="right"/>
    </xf>
    <xf numFmtId="0" fontId="10" fillId="8" borderId="3" xfId="1" applyFont="1" applyFill="1" applyBorder="1" applyAlignment="1">
      <alignment horizontal="right"/>
    </xf>
    <xf numFmtId="0" fontId="3" fillId="0" borderId="19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" xfId="0" applyFill="1" applyBorder="1"/>
    <xf numFmtId="0" fontId="0" fillId="0" borderId="14" xfId="0" applyFill="1" applyBorder="1"/>
    <xf numFmtId="0" fontId="3" fillId="0" borderId="15" xfId="0" applyFont="1" applyFill="1" applyBorder="1" applyAlignment="1">
      <alignment horizontal="center"/>
    </xf>
    <xf numFmtId="0" fontId="13" fillId="0" borderId="14" xfId="0" applyFont="1" applyFill="1" applyBorder="1"/>
    <xf numFmtId="0" fontId="14" fillId="0" borderId="15" xfId="0" applyFont="1" applyBorder="1" applyAlignment="1">
      <alignment horizontal="center"/>
    </xf>
    <xf numFmtId="0" fontId="15" fillId="0" borderId="14" xfId="0" applyFont="1" applyFill="1" applyBorder="1"/>
    <xf numFmtId="0" fontId="9" fillId="0" borderId="14" xfId="0" applyFont="1" applyFill="1" applyBorder="1"/>
    <xf numFmtId="0" fontId="3" fillId="0" borderId="15" xfId="0" applyFont="1" applyBorder="1" applyAlignment="1">
      <alignment horizontal="center"/>
    </xf>
    <xf numFmtId="0" fontId="13" fillId="0" borderId="14" xfId="0" applyFont="1" applyBorder="1"/>
    <xf numFmtId="0" fontId="14" fillId="0" borderId="15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0" fillId="0" borderId="14" xfId="0" applyBorder="1"/>
    <xf numFmtId="0" fontId="16" fillId="6" borderId="14" xfId="0" applyFont="1" applyFill="1" applyBorder="1"/>
    <xf numFmtId="0" fontId="3" fillId="0" borderId="8" xfId="0" applyFont="1" applyFill="1" applyBorder="1"/>
    <xf numFmtId="0" fontId="3" fillId="0" borderId="14" xfId="0" applyFont="1" applyBorder="1"/>
    <xf numFmtId="0" fontId="3" fillId="0" borderId="15" xfId="0" applyFont="1" applyFill="1" applyBorder="1"/>
    <xf numFmtId="0" fontId="3" fillId="0" borderId="16" xfId="0" applyFont="1" applyBorder="1" applyAlignment="1">
      <alignment horizontal="center"/>
    </xf>
    <xf numFmtId="0" fontId="11" fillId="0" borderId="17" xfId="0" applyFont="1" applyFill="1" applyBorder="1" applyAlignment="1">
      <alignment horizontal="right"/>
    </xf>
    <xf numFmtId="0" fontId="3" fillId="0" borderId="14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5" xfId="0" applyFont="1" applyBorder="1"/>
    <xf numFmtId="0" fontId="3" fillId="0" borderId="17" xfId="0" applyFont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17" fillId="0" borderId="14" xfId="0" applyFont="1" applyBorder="1"/>
    <xf numFmtId="0" fontId="17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6" borderId="14" xfId="0" applyFill="1" applyBorder="1"/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15" xfId="0" applyFont="1" applyFill="1" applyBorder="1" applyAlignment="1">
      <alignment horizontal="center"/>
    </xf>
    <xf numFmtId="0" fontId="17" fillId="0" borderId="14" xfId="0" applyFont="1" applyFill="1" applyBorder="1"/>
    <xf numFmtId="0" fontId="1" fillId="0" borderId="14" xfId="0" applyFont="1" applyFill="1" applyBorder="1"/>
    <xf numFmtId="0" fontId="3" fillId="0" borderId="18" xfId="0" applyFont="1" applyBorder="1" applyAlignment="1">
      <alignment horizontal="center"/>
    </xf>
    <xf numFmtId="0" fontId="13" fillId="6" borderId="14" xfId="0" applyFont="1" applyFill="1" applyBorder="1"/>
    <xf numFmtId="0" fontId="14" fillId="0" borderId="14" xfId="0" applyFont="1" applyBorder="1"/>
    <xf numFmtId="0" fontId="3" fillId="0" borderId="19" xfId="0" applyFont="1" applyBorder="1" applyAlignment="1">
      <alignment horizontal="center"/>
    </xf>
    <xf numFmtId="0" fontId="1" fillId="0" borderId="14" xfId="0" applyFont="1" applyBorder="1"/>
    <xf numFmtId="0" fontId="14" fillId="0" borderId="14" xfId="0" applyFont="1" applyFill="1" applyBorder="1"/>
    <xf numFmtId="0" fontId="9" fillId="6" borderId="14" xfId="0" applyFont="1" applyFill="1" applyBorder="1"/>
    <xf numFmtId="0" fontId="19" fillId="0" borderId="14" xfId="0" applyFont="1" applyBorder="1"/>
    <xf numFmtId="0" fontId="20" fillId="0" borderId="15" xfId="0" applyFont="1" applyBorder="1" applyAlignment="1">
      <alignment horizontal="center"/>
    </xf>
    <xf numFmtId="0" fontId="9" fillId="0" borderId="2" xfId="1" applyFont="1" applyFill="1" applyBorder="1" applyAlignment="1">
      <alignment horizontal="right"/>
    </xf>
    <xf numFmtId="0" fontId="3" fillId="0" borderId="2" xfId="0" applyFont="1" applyFill="1" applyBorder="1"/>
    <xf numFmtId="0" fontId="9" fillId="10" borderId="14" xfId="1" applyFont="1" applyFill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19" fillId="0" borderId="14" xfId="0" applyFont="1" applyFill="1" applyBorder="1"/>
    <xf numFmtId="0" fontId="20" fillId="0" borderId="15" xfId="0" applyFont="1" applyFill="1" applyBorder="1" applyAlignment="1">
      <alignment horizontal="center"/>
    </xf>
    <xf numFmtId="0" fontId="9" fillId="0" borderId="17" xfId="1" applyFont="1" applyFill="1" applyBorder="1" applyAlignment="1">
      <alignment horizontal="right"/>
    </xf>
    <xf numFmtId="0" fontId="3" fillId="0" borderId="17" xfId="1" applyFont="1" applyBorder="1" applyAlignment="1">
      <alignment horizontal="right"/>
    </xf>
    <xf numFmtId="0" fontId="3" fillId="0" borderId="16" xfId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9" fillId="3" borderId="14" xfId="1" applyFont="1" applyFill="1" applyBorder="1" applyAlignment="1">
      <alignment horizontal="right"/>
    </xf>
    <xf numFmtId="0" fontId="3" fillId="0" borderId="22" xfId="1" applyFont="1" applyFill="1" applyBorder="1" applyAlignment="1">
      <alignment horizontal="center" vertical="center"/>
    </xf>
    <xf numFmtId="0" fontId="9" fillId="8" borderId="22" xfId="1" applyFont="1" applyFill="1" applyBorder="1" applyAlignment="1">
      <alignment horizontal="right"/>
    </xf>
    <xf numFmtId="0" fontId="9" fillId="0" borderId="22" xfId="1" applyFont="1" applyFill="1" applyBorder="1" applyAlignment="1">
      <alignment horizontal="right"/>
    </xf>
    <xf numFmtId="0" fontId="9" fillId="10" borderId="2" xfId="1" applyFont="1" applyFill="1" applyBorder="1" applyAlignment="1">
      <alignment horizontal="right"/>
    </xf>
    <xf numFmtId="0" fontId="9" fillId="8" borderId="17" xfId="1" applyFont="1" applyFill="1" applyBorder="1" applyAlignment="1">
      <alignment horizontal="right"/>
    </xf>
    <xf numFmtId="0" fontId="3" fillId="8" borderId="17" xfId="1" applyFont="1" applyFill="1" applyBorder="1" applyAlignment="1">
      <alignment horizontal="right"/>
    </xf>
    <xf numFmtId="0" fontId="3" fillId="8" borderId="18" xfId="1" applyFont="1" applyFill="1" applyBorder="1" applyAlignment="1">
      <alignment horizontal="right"/>
    </xf>
    <xf numFmtId="0" fontId="21" fillId="0" borderId="35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0" xfId="0" applyFont="1"/>
    <xf numFmtId="0" fontId="21" fillId="0" borderId="30" xfId="0" applyFont="1" applyBorder="1"/>
    <xf numFmtId="0" fontId="21" fillId="0" borderId="4" xfId="0" applyFont="1" applyBorder="1"/>
    <xf numFmtId="0" fontId="21" fillId="0" borderId="8" xfId="0" applyFont="1" applyBorder="1"/>
    <xf numFmtId="0" fontId="21" fillId="0" borderId="3" xfId="0" applyFont="1" applyBorder="1"/>
    <xf numFmtId="0" fontId="21" fillId="0" borderId="31" xfId="0" applyFont="1" applyBorder="1"/>
    <xf numFmtId="0" fontId="21" fillId="0" borderId="17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32" xfId="0" applyFont="1" applyBorder="1"/>
    <xf numFmtId="0" fontId="21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15" xfId="0" applyFont="1" applyBorder="1" applyAlignment="1"/>
    <xf numFmtId="0" fontId="21" fillId="0" borderId="16" xfId="0" applyFont="1" applyBorder="1" applyAlignment="1"/>
    <xf numFmtId="0" fontId="23" fillId="0" borderId="17" xfId="1" applyFont="1" applyFill="1" applyBorder="1" applyAlignment="1">
      <alignment horizontal="right"/>
    </xf>
    <xf numFmtId="0" fontId="23" fillId="0" borderId="15" xfId="1" applyFont="1" applyFill="1" applyBorder="1" applyAlignment="1">
      <alignment horizontal="right"/>
    </xf>
    <xf numFmtId="0" fontId="23" fillId="4" borderId="36" xfId="1" applyFont="1" applyFill="1" applyBorder="1" applyAlignment="1">
      <alignment horizontal="center" vertical="center"/>
    </xf>
    <xf numFmtId="0" fontId="23" fillId="4" borderId="37" xfId="1" applyFont="1" applyFill="1" applyBorder="1" applyAlignment="1">
      <alignment horizontal="center" vertical="center"/>
    </xf>
    <xf numFmtId="0" fontId="23" fillId="4" borderId="38" xfId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right"/>
    </xf>
    <xf numFmtId="0" fontId="11" fillId="8" borderId="17" xfId="0" applyFont="1" applyFill="1" applyBorder="1" applyAlignment="1">
      <alignment horizontal="right"/>
    </xf>
    <xf numFmtId="0" fontId="3" fillId="8" borderId="1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10" borderId="14" xfId="1" applyFont="1" applyFill="1" applyBorder="1" applyAlignment="1">
      <alignment horizontal="right"/>
    </xf>
    <xf numFmtId="0" fontId="22" fillId="7" borderId="29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/>
    <xf numFmtId="0" fontId="11" fillId="0" borderId="22" xfId="0" applyFont="1" applyFill="1" applyBorder="1" applyAlignment="1">
      <alignment horizontal="right"/>
    </xf>
    <xf numFmtId="0" fontId="26" fillId="11" borderId="16" xfId="0" applyFont="1" applyFill="1" applyBorder="1" applyAlignment="1">
      <alignment horizontal="left" vertical="top" wrapText="1" indent="1"/>
    </xf>
    <xf numFmtId="0" fontId="25" fillId="0" borderId="15" xfId="0" applyFont="1" applyBorder="1" applyAlignment="1">
      <alignment horizontal="center"/>
    </xf>
    <xf numFmtId="0" fontId="25" fillId="0" borderId="14" xfId="0" applyFont="1" applyBorder="1"/>
    <xf numFmtId="0" fontId="25" fillId="0" borderId="16" xfId="0" applyFont="1" applyBorder="1" applyAlignment="1">
      <alignment horizontal="center"/>
    </xf>
    <xf numFmtId="0" fontId="9" fillId="8" borderId="4" xfId="1" applyFont="1" applyFill="1" applyBorder="1" applyAlignment="1">
      <alignment horizontal="right"/>
    </xf>
    <xf numFmtId="0" fontId="10" fillId="8" borderId="5" xfId="1" applyFont="1" applyFill="1" applyBorder="1" applyAlignment="1">
      <alignment horizontal="right"/>
    </xf>
    <xf numFmtId="0" fontId="10" fillId="8" borderId="40" xfId="1" applyFont="1" applyFill="1" applyBorder="1" applyAlignment="1">
      <alignment horizontal="right"/>
    </xf>
    <xf numFmtId="0" fontId="3" fillId="0" borderId="1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right"/>
    </xf>
    <xf numFmtId="0" fontId="10" fillId="5" borderId="20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center"/>
    </xf>
    <xf numFmtId="0" fontId="28" fillId="0" borderId="14" xfId="2" applyFont="1" applyFill="1" applyBorder="1" applyAlignment="1">
      <alignment horizontal="left" vertical="top" wrapText="1" indent="1"/>
    </xf>
    <xf numFmtId="0" fontId="26" fillId="0" borderId="16" xfId="0" applyFont="1" applyFill="1" applyBorder="1" applyAlignment="1">
      <alignment horizontal="left" vertical="top" wrapText="1" indent="1"/>
    </xf>
    <xf numFmtId="0" fontId="28" fillId="0" borderId="14" xfId="2" applyFont="1" applyBorder="1" applyAlignment="1">
      <alignment horizontal="left" vertical="top" wrapText="1" indent="1"/>
    </xf>
    <xf numFmtId="0" fontId="26" fillId="0" borderId="16" xfId="0" applyFont="1" applyBorder="1" applyAlignment="1">
      <alignment horizontal="left" vertical="top" wrapText="1" indent="1"/>
    </xf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right"/>
    </xf>
    <xf numFmtId="0" fontId="3" fillId="0" borderId="14" xfId="2" applyFont="1" applyFill="1" applyBorder="1" applyAlignment="1">
      <alignment vertical="top" wrapText="1"/>
    </xf>
    <xf numFmtId="0" fontId="3" fillId="0" borderId="15" xfId="0" applyFont="1" applyFill="1" applyBorder="1" applyAlignment="1"/>
    <xf numFmtId="0" fontId="3" fillId="0" borderId="14" xfId="0" applyFont="1" applyFill="1" applyBorder="1" applyAlignment="1"/>
    <xf numFmtId="0" fontId="3" fillId="0" borderId="16" xfId="0" applyFont="1" applyFill="1" applyBorder="1" applyAlignment="1"/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right"/>
    </xf>
    <xf numFmtId="0" fontId="11" fillId="9" borderId="17" xfId="0" applyFont="1" applyFill="1" applyBorder="1" applyAlignment="1">
      <alignment horizontal="right"/>
    </xf>
    <xf numFmtId="0" fontId="18" fillId="0" borderId="14" xfId="0" applyFont="1" applyBorder="1"/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3" fillId="0" borderId="43" xfId="0" applyFont="1" applyFill="1" applyBorder="1"/>
    <xf numFmtId="0" fontId="3" fillId="0" borderId="39" xfId="1" applyFont="1" applyBorder="1" applyAlignment="1">
      <alignment horizontal="center"/>
    </xf>
    <xf numFmtId="0" fontId="26" fillId="0" borderId="23" xfId="0" applyFont="1" applyBorder="1" applyAlignment="1">
      <alignment horizontal="left" vertical="top" wrapText="1" indent="1"/>
    </xf>
    <xf numFmtId="0" fontId="3" fillId="6" borderId="24" xfId="1" applyFont="1" applyFill="1" applyBorder="1" applyAlignment="1">
      <alignment horizontal="center"/>
    </xf>
    <xf numFmtId="0" fontId="9" fillId="8" borderId="18" xfId="1" applyFont="1" applyFill="1" applyBorder="1" applyAlignment="1">
      <alignment horizontal="right"/>
    </xf>
    <xf numFmtId="0" fontId="3" fillId="0" borderId="42" xfId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46" xfId="1" applyFont="1" applyFill="1" applyBorder="1" applyAlignment="1">
      <alignment horizontal="center"/>
    </xf>
    <xf numFmtId="0" fontId="3" fillId="0" borderId="10" xfId="1" applyFont="1" applyFill="1" applyBorder="1"/>
    <xf numFmtId="0" fontId="3" fillId="0" borderId="41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0" fillId="12" borderId="26" xfId="1" applyFont="1" applyFill="1" applyBorder="1" applyAlignment="1">
      <alignment horizontal="right"/>
    </xf>
    <xf numFmtId="0" fontId="3" fillId="10" borderId="2" xfId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10" borderId="22" xfId="1" applyFont="1" applyFill="1" applyBorder="1" applyAlignment="1">
      <alignment horizontal="right"/>
    </xf>
    <xf numFmtId="0" fontId="3" fillId="0" borderId="39" xfId="1" applyFont="1" applyFill="1" applyBorder="1" applyAlignment="1">
      <alignment horizontal="center"/>
    </xf>
    <xf numFmtId="0" fontId="9" fillId="10" borderId="17" xfId="1" applyFont="1" applyFill="1" applyBorder="1" applyAlignment="1">
      <alignment horizontal="right"/>
    </xf>
    <xf numFmtId="0" fontId="3" fillId="0" borderId="2" xfId="1" applyFont="1" applyFill="1" applyBorder="1" applyAlignment="1"/>
    <xf numFmtId="0" fontId="3" fillId="0" borderId="8" xfId="1" applyFont="1" applyFill="1" applyBorder="1" applyAlignment="1"/>
    <xf numFmtId="0" fontId="3" fillId="0" borderId="3" xfId="1" applyFont="1" applyFill="1" applyBorder="1" applyAlignment="1"/>
    <xf numFmtId="0" fontId="11" fillId="10" borderId="17" xfId="0" applyFont="1" applyFill="1" applyBorder="1" applyAlignment="1">
      <alignment horizontal="right"/>
    </xf>
    <xf numFmtId="0" fontId="3" fillId="10" borderId="17" xfId="1" applyFont="1" applyFill="1" applyBorder="1" applyAlignment="1">
      <alignment horizontal="right"/>
    </xf>
    <xf numFmtId="0" fontId="17" fillId="0" borderId="2" xfId="0" applyFont="1" applyBorder="1"/>
    <xf numFmtId="0" fontId="17" fillId="0" borderId="8" xfId="0" applyFont="1" applyBorder="1" applyAlignment="1">
      <alignment horizontal="center"/>
    </xf>
    <xf numFmtId="0" fontId="1" fillId="0" borderId="22" xfId="0" applyFont="1" applyFill="1" applyBorder="1"/>
    <xf numFmtId="0" fontId="2" fillId="0" borderId="0" xfId="1" applyFont="1" applyAlignment="1">
      <alignment horizontal="center"/>
    </xf>
    <xf numFmtId="0" fontId="8" fillId="3" borderId="47" xfId="1" applyFont="1" applyFill="1" applyBorder="1" applyAlignment="1">
      <alignment horizontal="center" vertical="center"/>
    </xf>
    <xf numFmtId="0" fontId="8" fillId="13" borderId="47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4" borderId="4" xfId="1" applyFont="1" applyFill="1" applyBorder="1" applyAlignment="1">
      <alignment horizontal="center" textRotation="90"/>
    </xf>
    <xf numFmtId="0" fontId="3" fillId="4" borderId="50" xfId="1" applyFont="1" applyFill="1" applyBorder="1" applyAlignment="1">
      <alignment horizontal="center"/>
    </xf>
    <xf numFmtId="0" fontId="4" fillId="0" borderId="18" xfId="1" applyFont="1" applyBorder="1" applyAlignment="1">
      <alignment horizontal="center" vertical="center" wrapText="1"/>
    </xf>
    <xf numFmtId="0" fontId="3" fillId="13" borderId="48" xfId="1" applyFont="1" applyFill="1" applyBorder="1" applyAlignment="1">
      <alignment horizontal="center"/>
    </xf>
    <xf numFmtId="0" fontId="3" fillId="13" borderId="26" xfId="1" applyFont="1" applyFill="1" applyBorder="1" applyAlignment="1">
      <alignment horizontal="center"/>
    </xf>
    <xf numFmtId="0" fontId="3" fillId="13" borderId="13" xfId="1" applyFont="1" applyFill="1" applyBorder="1" applyAlignment="1">
      <alignment horizontal="center"/>
    </xf>
    <xf numFmtId="0" fontId="3" fillId="13" borderId="16" xfId="1" applyFont="1" applyFill="1" applyBorder="1" applyAlignment="1">
      <alignment horizontal="center"/>
    </xf>
    <xf numFmtId="0" fontId="3" fillId="13" borderId="21" xfId="1" applyFont="1" applyFill="1" applyBorder="1" applyAlignment="1">
      <alignment horizontal="center"/>
    </xf>
    <xf numFmtId="0" fontId="3" fillId="13" borderId="20" xfId="1" applyFont="1" applyFill="1" applyBorder="1" applyAlignment="1">
      <alignment horizontal="center"/>
    </xf>
    <xf numFmtId="0" fontId="9" fillId="14" borderId="14" xfId="1" applyFont="1" applyFill="1" applyBorder="1" applyAlignment="1">
      <alignment horizontal="right"/>
    </xf>
    <xf numFmtId="0" fontId="10" fillId="14" borderId="15" xfId="1" applyFont="1" applyFill="1" applyBorder="1" applyAlignment="1">
      <alignment horizontal="right"/>
    </xf>
    <xf numFmtId="0" fontId="10" fillId="14" borderId="26" xfId="1" applyFont="1" applyFill="1" applyBorder="1" applyAlignment="1">
      <alignment horizontal="right"/>
    </xf>
    <xf numFmtId="0" fontId="3" fillId="14" borderId="14" xfId="1" applyFont="1" applyFill="1" applyBorder="1" applyAlignment="1">
      <alignment horizontal="right"/>
    </xf>
    <xf numFmtId="0" fontId="9" fillId="14" borderId="2" xfId="1" applyFont="1" applyFill="1" applyBorder="1" applyAlignment="1">
      <alignment horizontal="right"/>
    </xf>
    <xf numFmtId="0" fontId="10" fillId="14" borderId="8" xfId="1" applyFont="1" applyFill="1" applyBorder="1" applyAlignment="1">
      <alignment horizontal="right"/>
    </xf>
    <xf numFmtId="0" fontId="10" fillId="14" borderId="3" xfId="1" applyFont="1" applyFill="1" applyBorder="1" applyAlignment="1">
      <alignment horizontal="right"/>
    </xf>
    <xf numFmtId="0" fontId="3" fillId="14" borderId="22" xfId="1" applyFont="1" applyFill="1" applyBorder="1" applyAlignment="1">
      <alignment horizontal="right"/>
    </xf>
    <xf numFmtId="0" fontId="10" fillId="14" borderId="19" xfId="1" applyFont="1" applyFill="1" applyBorder="1" applyAlignment="1">
      <alignment horizontal="right"/>
    </xf>
    <xf numFmtId="0" fontId="10" fillId="14" borderId="27" xfId="1" applyFont="1" applyFill="1" applyBorder="1" applyAlignment="1">
      <alignment horizontal="right"/>
    </xf>
    <xf numFmtId="0" fontId="9" fillId="14" borderId="22" xfId="1" applyFont="1" applyFill="1" applyBorder="1" applyAlignment="1">
      <alignment horizontal="right"/>
    </xf>
    <xf numFmtId="0" fontId="9" fillId="15" borderId="14" xfId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6" fillId="11" borderId="23" xfId="0" applyFont="1" applyFill="1" applyBorder="1" applyAlignment="1">
      <alignment horizontal="left" vertical="top" wrapText="1" indent="1"/>
    </xf>
    <xf numFmtId="0" fontId="3" fillId="0" borderId="22" xfId="1" applyFont="1" applyFill="1" applyBorder="1" applyAlignment="1">
      <alignment horizontal="right"/>
    </xf>
    <xf numFmtId="0" fontId="0" fillId="0" borderId="43" xfId="0" applyFill="1" applyBorder="1"/>
    <xf numFmtId="0" fontId="0" fillId="0" borderId="22" xfId="0" applyBorder="1"/>
    <xf numFmtId="0" fontId="1" fillId="0" borderId="22" xfId="0" applyFont="1" applyBorder="1"/>
    <xf numFmtId="0" fontId="0" fillId="0" borderId="22" xfId="0" applyFill="1" applyBorder="1"/>
    <xf numFmtId="0" fontId="3" fillId="0" borderId="22" xfId="0" applyFont="1" applyBorder="1"/>
    <xf numFmtId="0" fontId="3" fillId="0" borderId="14" xfId="1" applyFont="1" applyFill="1" applyBorder="1" applyAlignment="1">
      <alignment horizontal="right"/>
    </xf>
    <xf numFmtId="0" fontId="3" fillId="10" borderId="25" xfId="1" applyFont="1" applyFill="1" applyBorder="1" applyAlignment="1">
      <alignment horizontal="center"/>
    </xf>
    <xf numFmtId="0" fontId="3" fillId="10" borderId="26" xfId="1" applyFont="1" applyFill="1" applyBorder="1" applyAlignment="1">
      <alignment horizontal="center"/>
    </xf>
    <xf numFmtId="0" fontId="3" fillId="10" borderId="14" xfId="1" applyFont="1" applyFill="1" applyBorder="1" applyAlignment="1">
      <alignment horizontal="center"/>
    </xf>
    <xf numFmtId="0" fontId="3" fillId="10" borderId="16" xfId="1" applyFont="1" applyFill="1" applyBorder="1" applyAlignment="1">
      <alignment horizontal="center"/>
    </xf>
    <xf numFmtId="0" fontId="3" fillId="10" borderId="22" xfId="1" applyFont="1" applyFill="1" applyBorder="1" applyAlignment="1">
      <alignment horizontal="center"/>
    </xf>
    <xf numFmtId="0" fontId="3" fillId="10" borderId="20" xfId="1" applyFont="1" applyFill="1" applyBorder="1" applyAlignment="1">
      <alignment horizontal="center"/>
    </xf>
    <xf numFmtId="0" fontId="3" fillId="0" borderId="12" xfId="1" applyFont="1" applyFill="1" applyBorder="1" applyAlignment="1">
      <alignment vertical="center"/>
    </xf>
    <xf numFmtId="0" fontId="28" fillId="0" borderId="14" xfId="2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0" fontId="9" fillId="8" borderId="17" xfId="1" applyFont="1" applyFill="1" applyBorder="1" applyAlignment="1">
      <alignment horizontal="right" vertical="center"/>
    </xf>
    <xf numFmtId="0" fontId="10" fillId="8" borderId="15" xfId="1" applyFont="1" applyFill="1" applyBorder="1" applyAlignment="1">
      <alignment horizontal="right" vertical="center"/>
    </xf>
    <xf numFmtId="0" fontId="10" fillId="8" borderId="26" xfId="1" applyFont="1" applyFill="1" applyBorder="1" applyAlignment="1">
      <alignment horizontal="right" vertical="center"/>
    </xf>
    <xf numFmtId="0" fontId="9" fillId="8" borderId="14" xfId="1" applyFont="1" applyFill="1" applyBorder="1" applyAlignment="1">
      <alignment horizontal="right" vertical="center"/>
    </xf>
    <xf numFmtId="0" fontId="9" fillId="0" borderId="14" xfId="1" applyFont="1" applyFill="1" applyBorder="1" applyAlignment="1">
      <alignment horizontal="right" vertical="center"/>
    </xf>
    <xf numFmtId="0" fontId="10" fillId="5" borderId="15" xfId="1" applyFont="1" applyFill="1" applyBorder="1" applyAlignment="1">
      <alignment horizontal="right" vertical="center"/>
    </xf>
    <xf numFmtId="0" fontId="10" fillId="5" borderId="26" xfId="1" applyFont="1" applyFill="1" applyBorder="1" applyAlignment="1">
      <alignment horizontal="right" vertical="center"/>
    </xf>
    <xf numFmtId="0" fontId="10" fillId="8" borderId="40" xfId="1" applyFont="1" applyFill="1" applyBorder="1" applyAlignment="1">
      <alignment horizontal="right" vertical="center"/>
    </xf>
    <xf numFmtId="0" fontId="9" fillId="10" borderId="14" xfId="1" applyFont="1" applyFill="1" applyBorder="1" applyAlignment="1">
      <alignment horizontal="right" vertical="center"/>
    </xf>
    <xf numFmtId="0" fontId="10" fillId="5" borderId="16" xfId="1" applyFont="1" applyFill="1" applyBorder="1" applyAlignment="1">
      <alignment horizontal="right" vertical="center"/>
    </xf>
    <xf numFmtId="0" fontId="9" fillId="0" borderId="17" xfId="1" applyFont="1" applyFill="1" applyBorder="1" applyAlignment="1">
      <alignment horizontal="right" vertical="center"/>
    </xf>
    <xf numFmtId="0" fontId="9" fillId="14" borderId="14" xfId="1" applyFont="1" applyFill="1" applyBorder="1" applyAlignment="1">
      <alignment horizontal="right" vertical="center"/>
    </xf>
    <xf numFmtId="0" fontId="10" fillId="14" borderId="15" xfId="1" applyFont="1" applyFill="1" applyBorder="1" applyAlignment="1">
      <alignment horizontal="right" vertical="center"/>
    </xf>
    <xf numFmtId="0" fontId="10" fillId="14" borderId="26" xfId="1" applyFont="1" applyFill="1" applyBorder="1" applyAlignment="1">
      <alignment horizontal="right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13" borderId="16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6" borderId="19" xfId="1" applyFont="1" applyFill="1" applyBorder="1" applyAlignment="1">
      <alignment horizontal="center"/>
    </xf>
    <xf numFmtId="0" fontId="3" fillId="6" borderId="20" xfId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43" xfId="0" applyBorder="1"/>
    <xf numFmtId="0" fontId="28" fillId="0" borderId="2" xfId="2" applyFont="1" applyFill="1" applyBorder="1" applyAlignment="1">
      <alignment horizontal="left" vertical="top" wrapText="1" indent="1"/>
    </xf>
    <xf numFmtId="0" fontId="26" fillId="0" borderId="3" xfId="0" applyFont="1" applyFill="1" applyBorder="1" applyAlignment="1">
      <alignment horizontal="left" vertical="top" wrapText="1" indent="1"/>
    </xf>
    <xf numFmtId="0" fontId="3" fillId="8" borderId="2" xfId="1" applyFont="1" applyFill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0" fontId="9" fillId="0" borderId="22" xfId="0" applyFont="1" applyFill="1" applyBorder="1"/>
    <xf numFmtId="0" fontId="19" fillId="6" borderId="22" xfId="0" applyFont="1" applyFill="1" applyBorder="1"/>
    <xf numFmtId="0" fontId="20" fillId="6" borderId="1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13" borderId="6" xfId="1" applyFont="1" applyFill="1" applyBorder="1" applyAlignment="1">
      <alignment horizontal="center" vertical="center" wrapText="1"/>
    </xf>
    <xf numFmtId="0" fontId="8" fillId="13" borderId="7" xfId="1" applyFont="1" applyFill="1" applyBorder="1" applyAlignment="1">
      <alignment horizontal="center" vertical="center" wrapText="1"/>
    </xf>
    <xf numFmtId="0" fontId="8" fillId="3" borderId="49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s.fr/ski-fond/competitions/fiche-individuelle?licence=2649507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ffs.fr/ski-fond/competitions/fiche-individuelle?licence=2643589" TargetMode="External"/><Relationship Id="rId1" Type="http://schemas.openxmlformats.org/officeDocument/2006/relationships/hyperlink" Target="http://www.ffs.fr/ski-fond/competitions/fiche-individuelle?licence=2620847" TargetMode="External"/><Relationship Id="rId6" Type="http://schemas.openxmlformats.org/officeDocument/2006/relationships/hyperlink" Target="http://www.ffs.fr/ski-fond/competitions/fiche-individuelle?licence=2654870" TargetMode="External"/><Relationship Id="rId5" Type="http://schemas.openxmlformats.org/officeDocument/2006/relationships/hyperlink" Target="http://www.ffs.fr/ski-fond/competitions/fiche-individuelle?licence=2644377" TargetMode="External"/><Relationship Id="rId4" Type="http://schemas.openxmlformats.org/officeDocument/2006/relationships/hyperlink" Target="http://www.ffs.fr/ski-fond/competitions/fiche-individuelle?licence=262175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s.fr/ski-fond/competitions/fiche-individuelle?licence=2601213" TargetMode="External"/><Relationship Id="rId13" Type="http://schemas.openxmlformats.org/officeDocument/2006/relationships/hyperlink" Target="http://www.ffs.fr/ski-fond/competitions/fiche-individuelle?licence=2613576" TargetMode="External"/><Relationship Id="rId3" Type="http://schemas.openxmlformats.org/officeDocument/2006/relationships/hyperlink" Target="http://www.ffs.fr/ski-fond/competitions/fiche-individuelle?licence=2613018" TargetMode="External"/><Relationship Id="rId7" Type="http://schemas.openxmlformats.org/officeDocument/2006/relationships/hyperlink" Target="http://www.ffs.fr/ski-fond/competitions/fiche-individuelle?licence=2631420" TargetMode="External"/><Relationship Id="rId12" Type="http://schemas.openxmlformats.org/officeDocument/2006/relationships/hyperlink" Target="http://www.ffs.fr/ski-fond/competitions/fiche-individuelle?licence=2654863" TargetMode="External"/><Relationship Id="rId2" Type="http://schemas.openxmlformats.org/officeDocument/2006/relationships/hyperlink" Target="http://www.ffs.fr/ski-fond/competitions/fiche-individuelle?licence=2356488" TargetMode="External"/><Relationship Id="rId1" Type="http://schemas.openxmlformats.org/officeDocument/2006/relationships/hyperlink" Target="http://www.ffs.fr/ski-fond/competitions/fiche-individuelle?licence=2265148" TargetMode="External"/><Relationship Id="rId6" Type="http://schemas.openxmlformats.org/officeDocument/2006/relationships/hyperlink" Target="http://www.ffs.fr/ski-fond/competitions/fiche-individuelle?licence=2637325" TargetMode="External"/><Relationship Id="rId11" Type="http://schemas.openxmlformats.org/officeDocument/2006/relationships/hyperlink" Target="http://www.ffs.fr/ski-fond/competitions/fiche-individuelle?licence=2164729" TargetMode="External"/><Relationship Id="rId5" Type="http://schemas.openxmlformats.org/officeDocument/2006/relationships/hyperlink" Target="http://www.ffs.fr/ski-fond/competitions/fiche-individuelle?licence=2654516" TargetMode="External"/><Relationship Id="rId10" Type="http://schemas.openxmlformats.org/officeDocument/2006/relationships/hyperlink" Target="http://www.ffs.fr/ski-fond/competitions/fiche-individuelle?licence=1343064" TargetMode="External"/><Relationship Id="rId4" Type="http://schemas.openxmlformats.org/officeDocument/2006/relationships/hyperlink" Target="http://www.ffs.fr/ski-fond/competitions/fiche-individuelle?licence=2620599" TargetMode="External"/><Relationship Id="rId9" Type="http://schemas.openxmlformats.org/officeDocument/2006/relationships/hyperlink" Target="http://www.ffs.fr/ski-fond/competitions/fiche-individuelle?licence=2677689" TargetMode="External"/><Relationship Id="rId14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B11" sqref="B11"/>
    </sheetView>
  </sheetViews>
  <sheetFormatPr baseColWidth="10" defaultRowHeight="15" x14ac:dyDescent="0.25"/>
  <cols>
    <col min="1" max="1" width="11.42578125" customWidth="1"/>
    <col min="2" max="2" width="18.42578125" customWidth="1"/>
  </cols>
  <sheetData>
    <row r="1" spans="1:2" x14ac:dyDescent="0.25">
      <c r="A1" t="s">
        <v>0</v>
      </c>
      <c r="B1" t="s">
        <v>2</v>
      </c>
    </row>
    <row r="2" spans="1:2" x14ac:dyDescent="0.25">
      <c r="A2" s="1">
        <v>1</v>
      </c>
      <c r="B2">
        <v>100</v>
      </c>
    </row>
    <row r="3" spans="1:2" x14ac:dyDescent="0.25">
      <c r="A3" s="1">
        <f>A2+1</f>
        <v>2</v>
      </c>
      <c r="B3">
        <v>95</v>
      </c>
    </row>
    <row r="4" spans="1:2" x14ac:dyDescent="0.25">
      <c r="A4">
        <f t="shared" ref="A4:A51" si="0">A3+1</f>
        <v>3</v>
      </c>
      <c r="B4">
        <v>90</v>
      </c>
    </row>
    <row r="5" spans="1:2" x14ac:dyDescent="0.25">
      <c r="A5">
        <f t="shared" si="0"/>
        <v>4</v>
      </c>
      <c r="B5">
        <v>85</v>
      </c>
    </row>
    <row r="6" spans="1:2" x14ac:dyDescent="0.25">
      <c r="A6">
        <f t="shared" si="0"/>
        <v>5</v>
      </c>
      <c r="B6">
        <v>80</v>
      </c>
    </row>
    <row r="7" spans="1:2" x14ac:dyDescent="0.25">
      <c r="A7">
        <f t="shared" si="0"/>
        <v>6</v>
      </c>
      <c r="B7">
        <v>75</v>
      </c>
    </row>
    <row r="8" spans="1:2" x14ac:dyDescent="0.25">
      <c r="A8">
        <f t="shared" si="0"/>
        <v>7</v>
      </c>
      <c r="B8">
        <v>70</v>
      </c>
    </row>
    <row r="9" spans="1:2" x14ac:dyDescent="0.25">
      <c r="A9">
        <f t="shared" si="0"/>
        <v>8</v>
      </c>
      <c r="B9">
        <v>65</v>
      </c>
    </row>
    <row r="10" spans="1:2" x14ac:dyDescent="0.25">
      <c r="A10">
        <f t="shared" si="0"/>
        <v>9</v>
      </c>
      <c r="B10">
        <v>60</v>
      </c>
    </row>
    <row r="11" spans="1:2" x14ac:dyDescent="0.25">
      <c r="A11">
        <f t="shared" si="0"/>
        <v>10</v>
      </c>
      <c r="B11">
        <v>55</v>
      </c>
    </row>
    <row r="12" spans="1:2" x14ac:dyDescent="0.25">
      <c r="A12">
        <f t="shared" si="0"/>
        <v>11</v>
      </c>
      <c r="B12">
        <v>50</v>
      </c>
    </row>
    <row r="13" spans="1:2" x14ac:dyDescent="0.25">
      <c r="A13">
        <f t="shared" si="0"/>
        <v>12</v>
      </c>
      <c r="B13">
        <v>48</v>
      </c>
    </row>
    <row r="14" spans="1:2" x14ac:dyDescent="0.25">
      <c r="A14">
        <f t="shared" si="0"/>
        <v>13</v>
      </c>
      <c r="B14">
        <v>46</v>
      </c>
    </row>
    <row r="15" spans="1:2" x14ac:dyDescent="0.25">
      <c r="A15">
        <f t="shared" si="0"/>
        <v>14</v>
      </c>
      <c r="B15">
        <v>44</v>
      </c>
    </row>
    <row r="16" spans="1:2" x14ac:dyDescent="0.25">
      <c r="A16">
        <f t="shared" si="0"/>
        <v>15</v>
      </c>
      <c r="B16">
        <v>42</v>
      </c>
    </row>
    <row r="17" spans="1:2" x14ac:dyDescent="0.25">
      <c r="A17">
        <f t="shared" si="0"/>
        <v>16</v>
      </c>
      <c r="B17">
        <v>40</v>
      </c>
    </row>
    <row r="18" spans="1:2" x14ac:dyDescent="0.25">
      <c r="A18">
        <f t="shared" si="0"/>
        <v>17</v>
      </c>
      <c r="B18">
        <v>38</v>
      </c>
    </row>
    <row r="19" spans="1:2" x14ac:dyDescent="0.25">
      <c r="A19">
        <f t="shared" si="0"/>
        <v>18</v>
      </c>
      <c r="B19">
        <v>36</v>
      </c>
    </row>
    <row r="20" spans="1:2" x14ac:dyDescent="0.25">
      <c r="A20">
        <f t="shared" si="0"/>
        <v>19</v>
      </c>
      <c r="B20">
        <v>34</v>
      </c>
    </row>
    <row r="21" spans="1:2" x14ac:dyDescent="0.25">
      <c r="A21">
        <f t="shared" si="0"/>
        <v>20</v>
      </c>
      <c r="B21">
        <v>32</v>
      </c>
    </row>
    <row r="22" spans="1:2" x14ac:dyDescent="0.25">
      <c r="A22">
        <f t="shared" si="0"/>
        <v>21</v>
      </c>
      <c r="B22">
        <v>30</v>
      </c>
    </row>
    <row r="23" spans="1:2" x14ac:dyDescent="0.25">
      <c r="A23">
        <f t="shared" si="0"/>
        <v>22</v>
      </c>
      <c r="B23">
        <v>28</v>
      </c>
    </row>
    <row r="24" spans="1:2" x14ac:dyDescent="0.25">
      <c r="A24">
        <f t="shared" si="0"/>
        <v>23</v>
      </c>
      <c r="B24">
        <v>26</v>
      </c>
    </row>
    <row r="25" spans="1:2" x14ac:dyDescent="0.25">
      <c r="A25">
        <f t="shared" si="0"/>
        <v>24</v>
      </c>
      <c r="B25">
        <v>24</v>
      </c>
    </row>
    <row r="26" spans="1:2" x14ac:dyDescent="0.25">
      <c r="A26">
        <f t="shared" si="0"/>
        <v>25</v>
      </c>
      <c r="B26">
        <v>22</v>
      </c>
    </row>
    <row r="27" spans="1:2" x14ac:dyDescent="0.25">
      <c r="A27">
        <f t="shared" si="0"/>
        <v>26</v>
      </c>
      <c r="B27">
        <v>20</v>
      </c>
    </row>
    <row r="28" spans="1:2" x14ac:dyDescent="0.25">
      <c r="A28">
        <f t="shared" si="0"/>
        <v>27</v>
      </c>
      <c r="B28">
        <v>18</v>
      </c>
    </row>
    <row r="29" spans="1:2" x14ac:dyDescent="0.25">
      <c r="A29">
        <f t="shared" si="0"/>
        <v>28</v>
      </c>
      <c r="B29">
        <v>16</v>
      </c>
    </row>
    <row r="30" spans="1:2" x14ac:dyDescent="0.25">
      <c r="A30">
        <f t="shared" si="0"/>
        <v>29</v>
      </c>
      <c r="B30">
        <v>14</v>
      </c>
    </row>
    <row r="31" spans="1:2" x14ac:dyDescent="0.25">
      <c r="A31">
        <f t="shared" si="0"/>
        <v>30</v>
      </c>
      <c r="B31">
        <v>12</v>
      </c>
    </row>
    <row r="32" spans="1:2" x14ac:dyDescent="0.25">
      <c r="A32">
        <f t="shared" si="0"/>
        <v>31</v>
      </c>
      <c r="B32">
        <v>10</v>
      </c>
    </row>
    <row r="33" spans="1:2" x14ac:dyDescent="0.25">
      <c r="A33">
        <f t="shared" si="0"/>
        <v>32</v>
      </c>
      <c r="B33">
        <v>8</v>
      </c>
    </row>
    <row r="34" spans="1:2" x14ac:dyDescent="0.25">
      <c r="A34">
        <f t="shared" si="0"/>
        <v>33</v>
      </c>
      <c r="B34">
        <v>6</v>
      </c>
    </row>
    <row r="35" spans="1:2" x14ac:dyDescent="0.25">
      <c r="A35">
        <f t="shared" si="0"/>
        <v>34</v>
      </c>
      <c r="B35">
        <v>4</v>
      </c>
    </row>
    <row r="36" spans="1:2" x14ac:dyDescent="0.25">
      <c r="A36">
        <f t="shared" si="0"/>
        <v>35</v>
      </c>
      <c r="B36">
        <v>2</v>
      </c>
    </row>
    <row r="37" spans="1:2" x14ac:dyDescent="0.25">
      <c r="A37">
        <f t="shared" si="0"/>
        <v>36</v>
      </c>
      <c r="B37">
        <v>0</v>
      </c>
    </row>
    <row r="38" spans="1:2" x14ac:dyDescent="0.25">
      <c r="A38">
        <f t="shared" si="0"/>
        <v>37</v>
      </c>
      <c r="B38">
        <v>0</v>
      </c>
    </row>
    <row r="39" spans="1:2" x14ac:dyDescent="0.25">
      <c r="A39">
        <f t="shared" si="0"/>
        <v>38</v>
      </c>
      <c r="B39">
        <v>0</v>
      </c>
    </row>
    <row r="40" spans="1:2" x14ac:dyDescent="0.25">
      <c r="A40">
        <f t="shared" si="0"/>
        <v>39</v>
      </c>
      <c r="B40">
        <v>0</v>
      </c>
    </row>
    <row r="41" spans="1:2" x14ac:dyDescent="0.25">
      <c r="A41">
        <f t="shared" si="0"/>
        <v>40</v>
      </c>
      <c r="B41">
        <v>0</v>
      </c>
    </row>
    <row r="42" spans="1:2" x14ac:dyDescent="0.25">
      <c r="A42">
        <f t="shared" si="0"/>
        <v>41</v>
      </c>
      <c r="B42">
        <v>0</v>
      </c>
    </row>
    <row r="43" spans="1:2" x14ac:dyDescent="0.25">
      <c r="A43">
        <f t="shared" si="0"/>
        <v>42</v>
      </c>
      <c r="B43">
        <v>0</v>
      </c>
    </row>
    <row r="44" spans="1:2" x14ac:dyDescent="0.25">
      <c r="A44">
        <f t="shared" si="0"/>
        <v>43</v>
      </c>
      <c r="B44">
        <v>0</v>
      </c>
    </row>
    <row r="45" spans="1:2" x14ac:dyDescent="0.25">
      <c r="A45">
        <f t="shared" si="0"/>
        <v>44</v>
      </c>
      <c r="B45">
        <v>0</v>
      </c>
    </row>
    <row r="46" spans="1:2" x14ac:dyDescent="0.25">
      <c r="A46">
        <f t="shared" si="0"/>
        <v>45</v>
      </c>
      <c r="B46">
        <v>0</v>
      </c>
    </row>
    <row r="47" spans="1:2" x14ac:dyDescent="0.25">
      <c r="A47">
        <f t="shared" si="0"/>
        <v>46</v>
      </c>
      <c r="B47">
        <v>0</v>
      </c>
    </row>
    <row r="48" spans="1:2" x14ac:dyDescent="0.25">
      <c r="A48">
        <f t="shared" si="0"/>
        <v>47</v>
      </c>
      <c r="B48">
        <v>0</v>
      </c>
    </row>
    <row r="49" spans="1:2" x14ac:dyDescent="0.25">
      <c r="A49">
        <f t="shared" si="0"/>
        <v>48</v>
      </c>
      <c r="B49">
        <v>0</v>
      </c>
    </row>
    <row r="50" spans="1:2" x14ac:dyDescent="0.25">
      <c r="A50">
        <f t="shared" si="0"/>
        <v>49</v>
      </c>
      <c r="B50">
        <v>0</v>
      </c>
    </row>
    <row r="51" spans="1:2" x14ac:dyDescent="0.25">
      <c r="A51">
        <f t="shared" si="0"/>
        <v>50</v>
      </c>
      <c r="B51">
        <v>0</v>
      </c>
    </row>
    <row r="52" spans="1:2" x14ac:dyDescent="0.25">
      <c r="A52">
        <v>51</v>
      </c>
      <c r="B52">
        <v>0</v>
      </c>
    </row>
    <row r="53" spans="1:2" x14ac:dyDescent="0.25">
      <c r="A53">
        <v>52</v>
      </c>
      <c r="B53">
        <v>0</v>
      </c>
    </row>
    <row r="54" spans="1:2" x14ac:dyDescent="0.25">
      <c r="A54">
        <v>53</v>
      </c>
      <c r="B54">
        <v>0</v>
      </c>
    </row>
    <row r="55" spans="1:2" x14ac:dyDescent="0.25">
      <c r="A55">
        <v>54</v>
      </c>
      <c r="B55">
        <v>0</v>
      </c>
    </row>
    <row r="56" spans="1:2" x14ac:dyDescent="0.25">
      <c r="A56">
        <v>55</v>
      </c>
      <c r="B56">
        <v>0</v>
      </c>
    </row>
    <row r="57" spans="1:2" x14ac:dyDescent="0.25">
      <c r="A57">
        <v>56</v>
      </c>
      <c r="B57">
        <v>0</v>
      </c>
    </row>
    <row r="58" spans="1:2" x14ac:dyDescent="0.25">
      <c r="A58">
        <v>57</v>
      </c>
      <c r="B58">
        <v>0</v>
      </c>
    </row>
    <row r="59" spans="1:2" x14ac:dyDescent="0.25">
      <c r="A59">
        <v>58</v>
      </c>
      <c r="B59">
        <v>0</v>
      </c>
    </row>
    <row r="60" spans="1:2" x14ac:dyDescent="0.25">
      <c r="A60">
        <v>59</v>
      </c>
      <c r="B60">
        <v>0</v>
      </c>
    </row>
    <row r="61" spans="1:2" x14ac:dyDescent="0.25">
      <c r="A61">
        <v>60</v>
      </c>
      <c r="B61">
        <v>0</v>
      </c>
    </row>
    <row r="62" spans="1:2" x14ac:dyDescent="0.25">
      <c r="A62">
        <v>61</v>
      </c>
      <c r="B62">
        <v>0</v>
      </c>
    </row>
    <row r="63" spans="1:2" x14ac:dyDescent="0.25">
      <c r="A63">
        <v>62</v>
      </c>
      <c r="B63">
        <v>0</v>
      </c>
    </row>
    <row r="64" spans="1:2" x14ac:dyDescent="0.25">
      <c r="A64">
        <v>63</v>
      </c>
      <c r="B64">
        <v>0</v>
      </c>
    </row>
    <row r="65" spans="1:2" x14ac:dyDescent="0.25">
      <c r="A65">
        <v>64</v>
      </c>
      <c r="B65">
        <v>0</v>
      </c>
    </row>
    <row r="66" spans="1:2" x14ac:dyDescent="0.25">
      <c r="A66">
        <v>65</v>
      </c>
      <c r="B66">
        <v>0</v>
      </c>
    </row>
    <row r="67" spans="1:2" x14ac:dyDescent="0.25">
      <c r="A67">
        <v>66</v>
      </c>
      <c r="B67">
        <v>0</v>
      </c>
    </row>
    <row r="68" spans="1:2" x14ac:dyDescent="0.25">
      <c r="A68">
        <v>67</v>
      </c>
      <c r="B68">
        <v>0</v>
      </c>
    </row>
    <row r="69" spans="1:2" x14ac:dyDescent="0.25">
      <c r="A69">
        <v>68</v>
      </c>
      <c r="B69">
        <v>0</v>
      </c>
    </row>
    <row r="70" spans="1:2" x14ac:dyDescent="0.25">
      <c r="A70">
        <v>69</v>
      </c>
      <c r="B70">
        <v>0</v>
      </c>
    </row>
    <row r="71" spans="1:2" x14ac:dyDescent="0.25">
      <c r="A71">
        <v>70</v>
      </c>
      <c r="B71">
        <v>0</v>
      </c>
    </row>
  </sheetData>
  <sheetProtection password="EA33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72"/>
  <sheetViews>
    <sheetView workbookViewId="0">
      <selection activeCell="D29" sqref="D29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5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5" ht="29.45" customHeight="1" x14ac:dyDescent="0.35">
      <c r="A6" s="336" t="s">
        <v>261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5" ht="13.5" thickBot="1" x14ac:dyDescent="0.25"/>
    <row r="8" spans="1:55" ht="59.2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5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C9" si="0">SUM(AN10:AN43)</f>
        <v>941</v>
      </c>
      <c r="AO9" s="13">
        <f t="shared" si="0"/>
        <v>454</v>
      </c>
      <c r="AP9" s="13">
        <f t="shared" si="0"/>
        <v>0</v>
      </c>
      <c r="AQ9" s="13">
        <f t="shared" si="0"/>
        <v>671</v>
      </c>
      <c r="AR9" s="13">
        <f t="shared" si="0"/>
        <v>190</v>
      </c>
      <c r="AS9" s="13">
        <f t="shared" si="0"/>
        <v>960</v>
      </c>
      <c r="AT9" s="13">
        <f t="shared" si="0"/>
        <v>0</v>
      </c>
      <c r="AU9" s="13">
        <f t="shared" si="0"/>
        <v>258</v>
      </c>
      <c r="AV9" s="13">
        <f t="shared" si="0"/>
        <v>0</v>
      </c>
      <c r="AW9" s="13">
        <f t="shared" si="0"/>
        <v>0</v>
      </c>
      <c r="AX9" s="13">
        <f t="shared" si="0"/>
        <v>72</v>
      </c>
      <c r="AY9" s="13">
        <f t="shared" si="0"/>
        <v>44</v>
      </c>
      <c r="AZ9" s="13">
        <f t="shared" si="0"/>
        <v>198</v>
      </c>
      <c r="BA9" s="13">
        <f t="shared" si="0"/>
        <v>94</v>
      </c>
      <c r="BB9" s="13">
        <f t="shared" si="0"/>
        <v>0</v>
      </c>
      <c r="BC9" s="13">
        <f t="shared" si="0"/>
        <v>0</v>
      </c>
    </row>
    <row r="10" spans="1:55" s="6" customFormat="1" ht="15" x14ac:dyDescent="0.25">
      <c r="A10" s="21">
        <f t="shared" ref="A10:A55" si="1">AM10</f>
        <v>1</v>
      </c>
      <c r="B10" s="99" t="s">
        <v>239</v>
      </c>
      <c r="C10" s="95">
        <v>1999</v>
      </c>
      <c r="D10" s="95" t="s">
        <v>10</v>
      </c>
      <c r="E10" s="37">
        <v>2650506</v>
      </c>
      <c r="F10" s="54"/>
      <c r="G10" s="53">
        <f>IF(F10="",0,VLOOKUP(F10,'points ind'!$A$2:$B$52,2,FALSE))</f>
        <v>0</v>
      </c>
      <c r="H10" s="51">
        <f>IF(F10="",0,VLOOKUP(F10,'points clubs'!$A$2:$B$51,2,FALSE))</f>
        <v>0</v>
      </c>
      <c r="I10" s="54"/>
      <c r="J10" s="53">
        <f>IF(I10="",0,VLOOKUP(I10,'points ind'!$A$2:$B$52,2,FALSE))</f>
        <v>0</v>
      </c>
      <c r="K10" s="51">
        <f>IF(I10="",0,VLOOKUP(I10,'points clubs'!$A$2:$B$51,2,FALSE))</f>
        <v>0</v>
      </c>
      <c r="L10" s="42"/>
      <c r="M10" s="25">
        <f>IF(L10="",0,VLOOKUP(L10,'points ind'!$A$2:$B$52,2,FALSE))</f>
        <v>0</v>
      </c>
      <c r="N10" s="48">
        <f>IF(L10="",0,VLOOKUP(L10,'points clubs'!$A$2:$B$51,2,FALSE))</f>
        <v>0</v>
      </c>
      <c r="O10" s="52"/>
      <c r="P10" s="53">
        <f>IF(O10="",0,VLOOKUP(O10,'points ind'!$A$2:$B$52,2,FALSE))</f>
        <v>0</v>
      </c>
      <c r="Q10" s="51">
        <f>IF(O10="",0,VLOOKUP(O10,'points clubs'!$A$2:$B$51,2,FALSE))</f>
        <v>0</v>
      </c>
      <c r="R10" s="41">
        <v>9</v>
      </c>
      <c r="S10" s="25">
        <f>IF(R10="",0,VLOOKUP(R10,'points ind'!$A$2:$B$52,2,FALSE))</f>
        <v>60</v>
      </c>
      <c r="T10" s="48">
        <f>IF(R10="",0,VLOOKUP(R10,'points clubs'!$A$2:$B$51,2,FALSE))</f>
        <v>25</v>
      </c>
      <c r="U10" s="134">
        <v>1</v>
      </c>
      <c r="V10" s="25">
        <f>IF(U10="",0,VLOOKUP(U10,'points ind'!$A$2:$B$52,2,FALSE))</f>
        <v>100</v>
      </c>
      <c r="W10" s="48">
        <f>IF(U10="",0,VLOOKUP(U10,'points clubs'!$A$2:$B$51,2,FALSE))</f>
        <v>100</v>
      </c>
      <c r="X10" s="41">
        <v>3</v>
      </c>
      <c r="Y10" s="25">
        <f>IF(X10="",0,VLOOKUP(X10,'points ind'!$A$2:$B$52,2,FALSE))</f>
        <v>90</v>
      </c>
      <c r="Z10" s="48">
        <f>IF(X10="",0,VLOOKUP(X10,'points clubs'!$A$2:$B$51,2,FALSE))</f>
        <v>80</v>
      </c>
      <c r="AA10" s="261"/>
      <c r="AB10" s="262">
        <f>IF(AA10="",0,VLOOKUP(AA10,'points ind'!$A$2:$B$52,2,FALSE))</f>
        <v>0</v>
      </c>
      <c r="AC10" s="263">
        <f>IF(AA10="",0,VLOOKUP(AA10,'points clubs'!$A$2:$B$51,2,FALSE))</f>
        <v>0</v>
      </c>
      <c r="AD10" s="41">
        <v>11</v>
      </c>
      <c r="AE10" s="25">
        <f>IF(AD10="",0,VLOOKUP(AD10,'points ind'!$A$2:$B$52,2,FALSE))</f>
        <v>50</v>
      </c>
      <c r="AF10" s="48">
        <f>IF(AD10="",0,VLOOKUP(AD10,'points clubs'!$A$2:$B$51,2,FALSE))</f>
        <v>20</v>
      </c>
      <c r="AG10" s="41">
        <v>9</v>
      </c>
      <c r="AH10" s="25">
        <f>IF(AG10="",0,VLOOKUP(AG10,'points ind'!$A$2:$B$52,2,FALSE))</f>
        <v>60</v>
      </c>
      <c r="AI10" s="48">
        <f>IF(AG10="",0,VLOOKUP(AG10,'points clubs'!$A$2:$B$51,2,FALSE))</f>
        <v>25</v>
      </c>
      <c r="AJ10" s="26">
        <f t="shared" ref="AJ10:AJ55" si="2">G10+J10+M10+P10+S10+V10+Y10+AB10+AE10+AH10</f>
        <v>360</v>
      </c>
      <c r="AK10" s="63">
        <f t="shared" ref="AK10:AK55" si="3">RANK(AJ10,$AJ$10:$AJ$54,0)</f>
        <v>1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360</v>
      </c>
      <c r="AM10" s="256">
        <f t="shared" ref="AM10:AM55" si="4">RANK(AL10,$AL$10:$AL$74,0)</f>
        <v>1</v>
      </c>
      <c r="AN10" s="22">
        <f t="shared" ref="AN10:AN55" si="5">IF($D10="areches",SUM($H10,$K10,$N10,$Q10,$T10,$W10,$Z10,$AC10,$AF10,$AI10),0)</f>
        <v>250</v>
      </c>
      <c r="AO10" s="23">
        <f t="shared" ref="AO10:AO55" si="6">IF($D10="bauges",SUM($H10,$K10,$N10,$Q10,$T10,$W10,$Z10,$AC10,$AF10,$AI10),0)</f>
        <v>0</v>
      </c>
      <c r="AP10" s="23">
        <f t="shared" ref="AP10:AP55" si="7">IF($D10="bessans",SUM($H10,$K10,$N10,$Q10,$T10,$W10,$Z10,$AC10,$AF10,$AI10),0)</f>
        <v>0</v>
      </c>
      <c r="AQ10" s="23">
        <f t="shared" ref="AQ10:AQ55" si="8">IF($D10="bozel",SUM($H10,$K10,$N10,$Q10,$T10,$W10,$Z10,$AC10,$AF10,$AI10),0)</f>
        <v>0</v>
      </c>
      <c r="AR10" s="23">
        <f t="shared" ref="AR10:AR55" si="9">IF($D10="courchevel",SUM($H10,$K10,$N10,$Q10,$T10,$W10,$Z10,$AC10,$AF10,$AI10),0)</f>
        <v>0</v>
      </c>
      <c r="AS10" s="23">
        <f t="shared" ref="AS10:AS55" si="10">IF($D10="feclaz",SUM($H10,$K10,$N10,$Q10,$T10,$W10,$Z10,$AC10,$AF10,$AI10),0)</f>
        <v>0</v>
      </c>
      <c r="AT10" s="23">
        <f t="shared" ref="AT10:AT55" si="11">IF($D10="karellis",SUM($H10,$K10,$N10,$Q10,$T10,$W10,$Z10,$AC10,$AF10,$AI10),0)</f>
        <v>0</v>
      </c>
      <c r="AU10" s="23">
        <f t="shared" ref="AU10:AU55" si="12">IF($D10="menuires",SUM($H10,$K10,$N10,$Q10,$T10,$W10,$Z10,$AC10,$AF10,$AI10),0)</f>
        <v>0</v>
      </c>
      <c r="AV10" s="23">
        <f t="shared" ref="AV10:AV55" si="13">IF($D10="meribel",SUM($H10,$K10,$N10,$Q10,$T10,$W10,$Z10,$AC10,$AF10,$AI10),0)</f>
        <v>0</v>
      </c>
      <c r="AW10" s="23">
        <f t="shared" ref="AW10:AW55" si="14">IF($D10="monolithe",SUM($H10,$K10,$N10,$Q10,$T10,$W10,$Z10,$AC10,$AF10,$AI10),0)</f>
        <v>0</v>
      </c>
      <c r="AX10" s="23">
        <f t="shared" ref="AX10:AX55" si="15">IF($D10="peisey",SUM($H10,$K10,$N10,$Q10,$T10,$W10,$Z10,$AC10,$AF10,$AI10),0)</f>
        <v>0</v>
      </c>
      <c r="AY10" s="23">
        <f t="shared" ref="AY10:AY55" si="16">IF($D10="revard",SUM($H10,$K10,$N10,$Q10,$T10,$W10,$Z10,$AC10,$AF10,$AI10),0)</f>
        <v>0</v>
      </c>
      <c r="AZ10" s="23">
        <f t="shared" ref="AZ10:AZ55" si="17">IF($D10="saisies",SUM($H10,$K10,$N10,$Q10,$T10,$W10,$Z10,$AC10,$AF10,$AI10),0)</f>
        <v>0</v>
      </c>
      <c r="BA10" s="23">
        <f t="shared" ref="BA10:BA55" si="18">IF($D10="valcenis",SUM($H10,$K10,$N10,$Q10,$T10,$W10,$Z10,$AC10,$AF10,$AI10),0)</f>
        <v>0</v>
      </c>
      <c r="BB10" s="27">
        <f t="shared" ref="BB10:BB55" si="19">IF($D10="valloire",SUM($H10,$K10,$N10,$Q10,$T10,$W10,$Z10,$AC10,$AF10,$AI10),0)</f>
        <v>0</v>
      </c>
      <c r="BC10" s="27">
        <f t="shared" ref="BC10:BC55" si="20">IF($D10="naves",SUM($H10,$K10,$N10,$Q10,$T10,$W10,$Z10,$AC10,$AF10,$AI10),0)</f>
        <v>0</v>
      </c>
    </row>
    <row r="11" spans="1:55" s="6" customFormat="1" ht="15" x14ac:dyDescent="0.25">
      <c r="A11" s="21">
        <f t="shared" si="1"/>
        <v>2</v>
      </c>
      <c r="B11" s="91" t="s">
        <v>236</v>
      </c>
      <c r="C11" s="92">
        <v>2000</v>
      </c>
      <c r="D11" s="92" t="s">
        <v>13</v>
      </c>
      <c r="E11" s="37">
        <v>2638597</v>
      </c>
      <c r="F11" s="54"/>
      <c r="G11" s="53">
        <f>IF(F11="",0,VLOOKUP(F11,'points ind'!$A$2:$B$52,2,FALSE))</f>
        <v>0</v>
      </c>
      <c r="H11" s="51">
        <f>IF(F11="",0,VLOOKUP(F11,'points clubs'!$A$2:$B$51,2,FALSE))</f>
        <v>0</v>
      </c>
      <c r="I11" s="54"/>
      <c r="J11" s="53">
        <f>IF(I11="",0,VLOOKUP(I11,'points ind'!$A$2:$B$52,2,FALSE))</f>
        <v>0</v>
      </c>
      <c r="K11" s="51">
        <f>IF(I11="",0,VLOOKUP(I11,'points clubs'!$A$2:$B$51,2,FALSE))</f>
        <v>0</v>
      </c>
      <c r="L11" s="42">
        <v>4</v>
      </c>
      <c r="M11" s="25">
        <f>IF(L11="",0,VLOOKUP(L11,'points ind'!$A$2:$B$52,2,FALSE))</f>
        <v>85</v>
      </c>
      <c r="N11" s="48">
        <f>IF(L11="",0,VLOOKUP(L11,'points clubs'!$A$2:$B$51,2,FALSE))</f>
        <v>70</v>
      </c>
      <c r="O11" s="52"/>
      <c r="P11" s="53">
        <f>IF(O11="",0,VLOOKUP(O11,'points ind'!$A$2:$B$52,2,FALSE))</f>
        <v>0</v>
      </c>
      <c r="Q11" s="51">
        <f>IF(O11="",0,VLOOKUP(O11,'points clubs'!$A$2:$B$51,2,FALSE))</f>
        <v>0</v>
      </c>
      <c r="R11" s="41">
        <v>15</v>
      </c>
      <c r="S11" s="25">
        <f>IF(R11="",0,VLOOKUP(R11,'points ind'!$A$2:$B$52,2,FALSE))</f>
        <v>42</v>
      </c>
      <c r="T11" s="48">
        <f>IF(R11="",0,VLOOKUP(R11,'points clubs'!$A$2:$B$51,2,FALSE))</f>
        <v>12</v>
      </c>
      <c r="U11" s="41"/>
      <c r="V11" s="25">
        <f>IF(U11="",0,VLOOKUP(U11,'points ind'!$A$2:$B$52,2,FALSE))</f>
        <v>0</v>
      </c>
      <c r="W11" s="48">
        <f>IF(U11="",0,VLOOKUP(U11,'points clubs'!$A$2:$B$51,2,FALSE))</f>
        <v>0</v>
      </c>
      <c r="X11" s="41">
        <v>2</v>
      </c>
      <c r="Y11" s="25">
        <f>IF(X11="",0,VLOOKUP(X11,'points ind'!$A$2:$B$52,2,FALSE))</f>
        <v>95</v>
      </c>
      <c r="Z11" s="48">
        <f>IF(X11="",0,VLOOKUP(X11,'points clubs'!$A$2:$B$51,2,FALSE))</f>
        <v>90</v>
      </c>
      <c r="AA11" s="261"/>
      <c r="AB11" s="262">
        <f>IF(AA11="",0,VLOOKUP(AA11,'points ind'!$A$2:$B$52,2,FALSE))</f>
        <v>0</v>
      </c>
      <c r="AC11" s="263">
        <f>IF(AA11="",0,VLOOKUP(AA11,'points clubs'!$A$2:$B$51,2,FALSE))</f>
        <v>0</v>
      </c>
      <c r="AD11" s="41"/>
      <c r="AE11" s="25">
        <f>IF(AD11="",0,VLOOKUP(AD11,'points ind'!$A$2:$B$52,2,FALSE))</f>
        <v>0</v>
      </c>
      <c r="AF11" s="48">
        <f>IF(AD11="",0,VLOOKUP(AD11,'points clubs'!$A$2:$B$51,2,FALSE))</f>
        <v>0</v>
      </c>
      <c r="AG11" s="41">
        <v>3</v>
      </c>
      <c r="AH11" s="25">
        <f>IF(AG11="",0,VLOOKUP(AG11,'points ind'!$A$2:$B$52,2,FALSE))</f>
        <v>90</v>
      </c>
      <c r="AI11" s="48">
        <f>IF(AG11="",0,VLOOKUP(AG11,'points clubs'!$A$2:$B$51,2,FALSE))</f>
        <v>80</v>
      </c>
      <c r="AJ11" s="26">
        <f t="shared" si="2"/>
        <v>312</v>
      </c>
      <c r="AK11" s="63">
        <f t="shared" si="3"/>
        <v>2</v>
      </c>
      <c r="AL11" s="257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312</v>
      </c>
      <c r="AM11" s="258">
        <f t="shared" si="4"/>
        <v>2</v>
      </c>
      <c r="AN11" s="22">
        <f t="shared" si="5"/>
        <v>0</v>
      </c>
      <c r="AO11" s="23">
        <f t="shared" si="6"/>
        <v>0</v>
      </c>
      <c r="AP11" s="23">
        <f t="shared" si="7"/>
        <v>0</v>
      </c>
      <c r="AQ11" s="23">
        <f t="shared" si="8"/>
        <v>252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13"/>
        <v>0</v>
      </c>
      <c r="AW11" s="23">
        <f t="shared" si="14"/>
        <v>0</v>
      </c>
      <c r="AX11" s="23">
        <f t="shared" si="15"/>
        <v>0</v>
      </c>
      <c r="AY11" s="23">
        <f t="shared" si="16"/>
        <v>0</v>
      </c>
      <c r="AZ11" s="23">
        <f t="shared" si="17"/>
        <v>0</v>
      </c>
      <c r="BA11" s="23">
        <f t="shared" si="18"/>
        <v>0</v>
      </c>
      <c r="BB11" s="27">
        <f t="shared" si="19"/>
        <v>0</v>
      </c>
      <c r="BC11" s="27">
        <f t="shared" si="20"/>
        <v>0</v>
      </c>
    </row>
    <row r="12" spans="1:55" s="6" customFormat="1" ht="15" x14ac:dyDescent="0.25">
      <c r="A12" s="21">
        <f t="shared" si="1"/>
        <v>3</v>
      </c>
      <c r="B12" s="99" t="s">
        <v>246</v>
      </c>
      <c r="C12" s="95">
        <v>1999</v>
      </c>
      <c r="D12" s="95" t="s">
        <v>10</v>
      </c>
      <c r="E12" s="38">
        <v>2654452</v>
      </c>
      <c r="F12" s="52"/>
      <c r="G12" s="53">
        <f>IF(F12="",0,VLOOKUP(F12,'points ind'!$A$2:$B$52,2,FALSE))</f>
        <v>0</v>
      </c>
      <c r="H12" s="51">
        <f>IF(F12="",0,VLOOKUP(F12,'points clubs'!$A$2:$B$51,2,FALSE))</f>
        <v>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134">
        <v>1</v>
      </c>
      <c r="M12" s="25">
        <f>IF(L12="",0,VLOOKUP(L12,'points ind'!$A$2:$B$52,2,FALSE))</f>
        <v>100</v>
      </c>
      <c r="N12" s="48">
        <f>IF(L12="",0,VLOOKUP(L12,'points clubs'!$A$2:$B$51,2,FALSE))</f>
        <v>100</v>
      </c>
      <c r="O12" s="54"/>
      <c r="P12" s="53">
        <f>IF(O12="",0,VLOOKUP(O12,'points ind'!$A$2:$B$52,2,FALSE))</f>
        <v>0</v>
      </c>
      <c r="Q12" s="51">
        <f>IF(O12="",0,VLOOKUP(O12,'points clubs'!$A$2:$B$51,2,FALSE))</f>
        <v>0</v>
      </c>
      <c r="R12" s="134">
        <v>1</v>
      </c>
      <c r="S12" s="25">
        <f>IF(R12="",0,VLOOKUP(R12,'points ind'!$A$2:$B$52,2,FALSE))</f>
        <v>100</v>
      </c>
      <c r="T12" s="48">
        <f>IF(R12="",0,VLOOKUP(R12,'points clubs'!$A$2:$B$51,2,FALSE))</f>
        <v>100</v>
      </c>
      <c r="U12" s="42"/>
      <c r="V12" s="25">
        <f>IF(U12="",0,VLOOKUP(U12,'points ind'!$A$2:$B$52,2,FALSE))</f>
        <v>0</v>
      </c>
      <c r="W12" s="48">
        <f>IF(U12="",0,VLOOKUP(U12,'points clubs'!$A$2:$B$51,2,FALSE))</f>
        <v>0</v>
      </c>
      <c r="X12" s="41"/>
      <c r="Y12" s="25">
        <f>IF(X12="",0,VLOOKUP(X12,'points ind'!$A$2:$B$52,2,FALSE))</f>
        <v>0</v>
      </c>
      <c r="Z12" s="48">
        <f>IF(X12="",0,VLOOKUP(X12,'points clubs'!$A$2:$B$51,2,FALSE))</f>
        <v>0</v>
      </c>
      <c r="AA12" s="261"/>
      <c r="AB12" s="262">
        <f>IF(AA12="",0,VLOOKUP(AA12,'points ind'!$A$2:$B$52,2,FALSE))</f>
        <v>0</v>
      </c>
      <c r="AC12" s="263">
        <f>IF(AA12="",0,VLOOKUP(AA12,'points clubs'!$A$2:$B$51,2,FALSE))</f>
        <v>0</v>
      </c>
      <c r="AD12" s="41"/>
      <c r="AE12" s="25">
        <f>IF(AD12="",0,VLOOKUP(AD12,'points ind'!$A$2:$B$52,2,FALSE))</f>
        <v>0</v>
      </c>
      <c r="AF12" s="48">
        <f>IF(AD12="",0,VLOOKUP(AD12,'points clubs'!$A$2:$B$51,2,FALSE))</f>
        <v>0</v>
      </c>
      <c r="AG12" s="41">
        <v>1</v>
      </c>
      <c r="AH12" s="25">
        <f>IF(AG12="",0,VLOOKUP(AG12,'points ind'!$A$2:$B$52,2,FALSE))</f>
        <v>100</v>
      </c>
      <c r="AI12" s="48">
        <f>IF(AG12="",0,VLOOKUP(AG12,'points clubs'!$A$2:$B$51,2,FALSE))</f>
        <v>100</v>
      </c>
      <c r="AJ12" s="26">
        <f t="shared" si="2"/>
        <v>300</v>
      </c>
      <c r="AK12" s="63">
        <f t="shared" si="3"/>
        <v>3</v>
      </c>
      <c r="AL12" s="257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300</v>
      </c>
      <c r="AM12" s="258">
        <f t="shared" si="4"/>
        <v>3</v>
      </c>
      <c r="AN12" s="22">
        <f t="shared" si="5"/>
        <v>300</v>
      </c>
      <c r="AO12" s="23">
        <f t="shared" si="6"/>
        <v>0</v>
      </c>
      <c r="AP12" s="23">
        <f t="shared" si="7"/>
        <v>0</v>
      </c>
      <c r="AQ12" s="23">
        <f t="shared" si="8"/>
        <v>0</v>
      </c>
      <c r="AR12" s="23">
        <f t="shared" si="9"/>
        <v>0</v>
      </c>
      <c r="AS12" s="23">
        <f t="shared" si="10"/>
        <v>0</v>
      </c>
      <c r="AT12" s="23">
        <f t="shared" si="11"/>
        <v>0</v>
      </c>
      <c r="AU12" s="23">
        <f t="shared" si="12"/>
        <v>0</v>
      </c>
      <c r="AV12" s="23">
        <f t="shared" si="13"/>
        <v>0</v>
      </c>
      <c r="AW12" s="23">
        <f t="shared" si="14"/>
        <v>0</v>
      </c>
      <c r="AX12" s="23">
        <f t="shared" si="15"/>
        <v>0</v>
      </c>
      <c r="AY12" s="23">
        <f t="shared" si="16"/>
        <v>0</v>
      </c>
      <c r="AZ12" s="23">
        <f t="shared" si="17"/>
        <v>0</v>
      </c>
      <c r="BA12" s="23">
        <f t="shared" si="18"/>
        <v>0</v>
      </c>
      <c r="BB12" s="27">
        <f t="shared" si="19"/>
        <v>0</v>
      </c>
      <c r="BC12" s="27">
        <f t="shared" si="20"/>
        <v>0</v>
      </c>
    </row>
    <row r="13" spans="1:55" s="6" customFormat="1" ht="15" x14ac:dyDescent="0.25">
      <c r="A13" s="21">
        <f t="shared" si="1"/>
        <v>4</v>
      </c>
      <c r="B13" s="99" t="s">
        <v>230</v>
      </c>
      <c r="C13" s="95">
        <v>1999</v>
      </c>
      <c r="D13" s="95" t="s">
        <v>17</v>
      </c>
      <c r="E13" s="38">
        <v>2648172</v>
      </c>
      <c r="F13" s="52"/>
      <c r="G13" s="53">
        <f>IF(F13="",0,VLOOKUP(F13,'points ind'!$A$2:$B$52,2,FALSE))</f>
        <v>0</v>
      </c>
      <c r="H13" s="51">
        <f>IF(F13="",0,VLOOKUP(F13,'points clubs'!$A$2:$B$51,2,FALSE))</f>
        <v>0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41">
        <v>3</v>
      </c>
      <c r="M13" s="25">
        <f>IF(L13="",0,VLOOKUP(L13,'points ind'!$A$2:$B$52,2,FALSE))</f>
        <v>90</v>
      </c>
      <c r="N13" s="48">
        <f>IF(L13="",0,VLOOKUP(L13,'points clubs'!$A$2:$B$51,2,FALSE))</f>
        <v>80</v>
      </c>
      <c r="O13" s="54"/>
      <c r="P13" s="53">
        <f>IF(O13="",0,VLOOKUP(O13,'points ind'!$A$2:$B$52,2,FALSE))</f>
        <v>0</v>
      </c>
      <c r="Q13" s="51">
        <f>IF(O13="",0,VLOOKUP(O13,'points clubs'!$A$2:$B$51,2,FALSE))</f>
        <v>0</v>
      </c>
      <c r="R13" s="42">
        <v>4</v>
      </c>
      <c r="S13" s="25">
        <f>IF(R13="",0,VLOOKUP(R13,'points ind'!$A$2:$B$52,2,FALSE))</f>
        <v>85</v>
      </c>
      <c r="T13" s="48">
        <f>IF(R13="",0,VLOOKUP(R13,'points clubs'!$A$2:$B$51,2,FALSE))</f>
        <v>70</v>
      </c>
      <c r="U13" s="42"/>
      <c r="V13" s="25">
        <f>IF(U13="",0,VLOOKUP(U13,'points ind'!$A$2:$B$52,2,FALSE))</f>
        <v>0</v>
      </c>
      <c r="W13" s="48">
        <f>IF(U13="",0,VLOOKUP(U13,'points clubs'!$A$2:$B$51,2,FALSE))</f>
        <v>0</v>
      </c>
      <c r="X13" s="41"/>
      <c r="Y13" s="25">
        <f>IF(X13="",0,VLOOKUP(X13,'points ind'!$A$2:$B$52,2,FALSE))</f>
        <v>0</v>
      </c>
      <c r="Z13" s="48">
        <f>IF(X13="",0,VLOOKUP(X13,'points clubs'!$A$2:$B$51,2,FALSE))</f>
        <v>0</v>
      </c>
      <c r="AA13" s="261"/>
      <c r="AB13" s="262">
        <f>IF(AA13="",0,VLOOKUP(AA13,'points ind'!$A$2:$B$52,2,FALSE))</f>
        <v>0</v>
      </c>
      <c r="AC13" s="263">
        <f>IF(AA13="",0,VLOOKUP(AA13,'points clubs'!$A$2:$B$51,2,FALSE))</f>
        <v>0</v>
      </c>
      <c r="AD13" s="41">
        <v>6</v>
      </c>
      <c r="AE13" s="25">
        <f>IF(AD13="",0,VLOOKUP(AD13,'points ind'!$A$2:$B$52,2,FALSE))</f>
        <v>75</v>
      </c>
      <c r="AF13" s="48">
        <f>IF(AD13="",0,VLOOKUP(AD13,'points clubs'!$A$2:$B$51,2,FALSE))</f>
        <v>50</v>
      </c>
      <c r="AG13" s="41">
        <v>12</v>
      </c>
      <c r="AH13" s="25">
        <f>IF(AG13="",0,VLOOKUP(AG13,'points ind'!$A$2:$B$52,2,FALSE))</f>
        <v>48</v>
      </c>
      <c r="AI13" s="48">
        <f>IF(AG13="",0,VLOOKUP(AG13,'points clubs'!$A$2:$B$51,2,FALSE))</f>
        <v>18</v>
      </c>
      <c r="AJ13" s="26">
        <f t="shared" si="2"/>
        <v>298</v>
      </c>
      <c r="AK13" s="63">
        <f t="shared" si="3"/>
        <v>4</v>
      </c>
      <c r="AL13" s="257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298</v>
      </c>
      <c r="AM13" s="258">
        <f t="shared" si="4"/>
        <v>4</v>
      </c>
      <c r="AN13" s="22">
        <f t="shared" si="5"/>
        <v>0</v>
      </c>
      <c r="AO13" s="23">
        <f t="shared" si="6"/>
        <v>0</v>
      </c>
      <c r="AP13" s="23">
        <f t="shared" si="7"/>
        <v>0</v>
      </c>
      <c r="AQ13" s="23">
        <f t="shared" si="8"/>
        <v>0</v>
      </c>
      <c r="AR13" s="23">
        <f t="shared" si="9"/>
        <v>0</v>
      </c>
      <c r="AS13" s="23">
        <f t="shared" si="10"/>
        <v>0</v>
      </c>
      <c r="AT13" s="23">
        <f t="shared" si="11"/>
        <v>0</v>
      </c>
      <c r="AU13" s="23">
        <f t="shared" si="12"/>
        <v>218</v>
      </c>
      <c r="AV13" s="23">
        <f t="shared" si="13"/>
        <v>0</v>
      </c>
      <c r="AW13" s="23">
        <f t="shared" si="14"/>
        <v>0</v>
      </c>
      <c r="AX13" s="23">
        <f t="shared" si="15"/>
        <v>0</v>
      </c>
      <c r="AY13" s="23">
        <f t="shared" si="16"/>
        <v>0</v>
      </c>
      <c r="AZ13" s="23">
        <f t="shared" si="17"/>
        <v>0</v>
      </c>
      <c r="BA13" s="23">
        <f t="shared" si="18"/>
        <v>0</v>
      </c>
      <c r="BB13" s="27">
        <f t="shared" si="19"/>
        <v>0</v>
      </c>
      <c r="BC13" s="27">
        <f t="shared" si="20"/>
        <v>0</v>
      </c>
    </row>
    <row r="14" spans="1:55" s="6" customFormat="1" ht="15" x14ac:dyDescent="0.25">
      <c r="A14" s="21">
        <f t="shared" si="1"/>
        <v>5</v>
      </c>
      <c r="B14" s="99" t="s">
        <v>258</v>
      </c>
      <c r="C14" s="95">
        <v>1999</v>
      </c>
      <c r="D14" s="95" t="s">
        <v>15</v>
      </c>
      <c r="E14" s="38">
        <v>2633328</v>
      </c>
      <c r="F14" s="52"/>
      <c r="G14" s="53">
        <f>IF(F14="",0,VLOOKUP(F14,'points ind'!$A$2:$B$52,2,FALSE))</f>
        <v>0</v>
      </c>
      <c r="H14" s="51">
        <f>IF(F14="",0,VLOOKUP(F14,'points clubs'!$A$2:$B$51,2,FALSE))</f>
        <v>0</v>
      </c>
      <c r="I14" s="52"/>
      <c r="J14" s="53">
        <f>IF(I14="",0,VLOOKUP(I14,'points ind'!$A$2:$B$52,2,FALSE))</f>
        <v>0</v>
      </c>
      <c r="K14" s="51">
        <f>IF(I14="",0,VLOOKUP(I14,'points clubs'!$A$2:$B$51,2,FALSE))</f>
        <v>0</v>
      </c>
      <c r="L14" s="41">
        <v>5</v>
      </c>
      <c r="M14" s="25">
        <f>IF(L14="",0,VLOOKUP(L14,'points ind'!$A$2:$B$52,2,FALSE))</f>
        <v>80</v>
      </c>
      <c r="N14" s="48">
        <f>IF(L14="",0,VLOOKUP(L14,'points clubs'!$A$2:$B$51,2,FALSE))</f>
        <v>60</v>
      </c>
      <c r="O14" s="54"/>
      <c r="P14" s="53">
        <f>IF(O14="",0,VLOOKUP(O14,'points ind'!$A$2:$B$52,2,FALSE))</f>
        <v>0</v>
      </c>
      <c r="Q14" s="51">
        <f>IF(O14="",0,VLOOKUP(O14,'points clubs'!$A$2:$B$51,2,FALSE))</f>
        <v>0</v>
      </c>
      <c r="R14" s="42">
        <v>19</v>
      </c>
      <c r="S14" s="25">
        <f>IF(R14="",0,VLOOKUP(R14,'points ind'!$A$2:$B$52,2,FALSE))</f>
        <v>34</v>
      </c>
      <c r="T14" s="48">
        <f>IF(R14="",0,VLOOKUP(R14,'points clubs'!$A$2:$B$51,2,FALSE))</f>
        <v>4</v>
      </c>
      <c r="U14" s="42">
        <v>2</v>
      </c>
      <c r="V14" s="25">
        <f>IF(U14="",0,VLOOKUP(U14,'points ind'!$A$2:$B$52,2,FALSE))</f>
        <v>95</v>
      </c>
      <c r="W14" s="48">
        <f>IF(U14="",0,VLOOKUP(U14,'points clubs'!$A$2:$B$51,2,FALSE))</f>
        <v>90</v>
      </c>
      <c r="X14" s="42"/>
      <c r="Y14" s="25">
        <f>IF(X14="",0,VLOOKUP(X14,'points ind'!$A$2:$B$52,2,FALSE))</f>
        <v>0</v>
      </c>
      <c r="Z14" s="48">
        <f>IF(X14="",0,VLOOKUP(X14,'points clubs'!$A$2:$B$51,2,FALSE))</f>
        <v>0</v>
      </c>
      <c r="AA14" s="261"/>
      <c r="AB14" s="262">
        <f>IF(AA14="",0,VLOOKUP(AA14,'points ind'!$A$2:$B$52,2,FALSE))</f>
        <v>0</v>
      </c>
      <c r="AC14" s="263">
        <f>IF(AA14="",0,VLOOKUP(AA14,'points clubs'!$A$2:$B$51,2,FALSE))</f>
        <v>0</v>
      </c>
      <c r="AD14" s="42">
        <v>18</v>
      </c>
      <c r="AE14" s="25">
        <f>IF(AD14="",0,VLOOKUP(AD14,'points ind'!$A$2:$B$52,2,FALSE))</f>
        <v>36</v>
      </c>
      <c r="AF14" s="48">
        <f>IF(AD14="",0,VLOOKUP(AD14,'points clubs'!$A$2:$B$51,2,FALSE))</f>
        <v>6</v>
      </c>
      <c r="AG14" s="42">
        <v>16</v>
      </c>
      <c r="AH14" s="25">
        <f>IF(AG14="",0,VLOOKUP(AG14,'points ind'!$A$2:$B$52,2,FALSE))</f>
        <v>40</v>
      </c>
      <c r="AI14" s="48">
        <f>IF(AG14="",0,VLOOKUP(AG14,'points clubs'!$A$2:$B$51,2,FALSE))</f>
        <v>10</v>
      </c>
      <c r="AJ14" s="26">
        <f t="shared" si="2"/>
        <v>285</v>
      </c>
      <c r="AK14" s="63">
        <f t="shared" si="3"/>
        <v>5</v>
      </c>
      <c r="AL14" s="257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285</v>
      </c>
      <c r="AM14" s="258">
        <f t="shared" si="4"/>
        <v>5</v>
      </c>
      <c r="AN14" s="22">
        <f t="shared" si="5"/>
        <v>0</v>
      </c>
      <c r="AO14" s="23">
        <f t="shared" si="6"/>
        <v>0</v>
      </c>
      <c r="AP14" s="23">
        <f t="shared" si="7"/>
        <v>0</v>
      </c>
      <c r="AQ14" s="23">
        <f t="shared" si="8"/>
        <v>0</v>
      </c>
      <c r="AR14" s="23">
        <f t="shared" si="9"/>
        <v>0</v>
      </c>
      <c r="AS14" s="23">
        <f t="shared" si="10"/>
        <v>170</v>
      </c>
      <c r="AT14" s="23">
        <f t="shared" si="11"/>
        <v>0</v>
      </c>
      <c r="AU14" s="23">
        <f t="shared" si="12"/>
        <v>0</v>
      </c>
      <c r="AV14" s="23">
        <f t="shared" si="13"/>
        <v>0</v>
      </c>
      <c r="AW14" s="23">
        <f t="shared" si="14"/>
        <v>0</v>
      </c>
      <c r="AX14" s="23">
        <f t="shared" si="15"/>
        <v>0</v>
      </c>
      <c r="AY14" s="23">
        <f t="shared" si="16"/>
        <v>0</v>
      </c>
      <c r="AZ14" s="23">
        <f t="shared" si="17"/>
        <v>0</v>
      </c>
      <c r="BA14" s="23">
        <f t="shared" si="18"/>
        <v>0</v>
      </c>
      <c r="BB14" s="27">
        <f t="shared" si="19"/>
        <v>0</v>
      </c>
      <c r="BC14" s="27">
        <f t="shared" si="20"/>
        <v>0</v>
      </c>
    </row>
    <row r="15" spans="1:55" s="6" customFormat="1" ht="15" x14ac:dyDescent="0.25">
      <c r="A15" s="21">
        <f t="shared" si="1"/>
        <v>6</v>
      </c>
      <c r="B15" s="99" t="s">
        <v>250</v>
      </c>
      <c r="C15" s="95">
        <v>1999</v>
      </c>
      <c r="D15" s="95" t="s">
        <v>41</v>
      </c>
      <c r="E15" s="38">
        <v>2626198</v>
      </c>
      <c r="F15" s="54"/>
      <c r="G15" s="53">
        <f>IF(F15="",0,VLOOKUP(F15,'points ind'!$A$2:$B$52,2,FALSE))</f>
        <v>0</v>
      </c>
      <c r="H15" s="51">
        <f>IF(F15="",0,VLOOKUP(F15,'points clubs'!$A$2:$B$51,2,FALSE))</f>
        <v>0</v>
      </c>
      <c r="I15" s="54"/>
      <c r="J15" s="53">
        <f>IF(I15="",0,VLOOKUP(I15,'points ind'!$A$2:$B$52,2,FALSE))</f>
        <v>0</v>
      </c>
      <c r="K15" s="51">
        <f>IF(I15="",0,VLOOKUP(I15,'points clubs'!$A$2:$B$51,2,FALSE))</f>
        <v>0</v>
      </c>
      <c r="L15" s="42"/>
      <c r="M15" s="25">
        <f>IF(L15="",0,VLOOKUP(L15,'points ind'!$A$2:$B$52,2,FALSE))</f>
        <v>0</v>
      </c>
      <c r="N15" s="48">
        <f>IF(L15="",0,VLOOKUP(L15,'points clubs'!$A$2:$B$51,2,FALSE))</f>
        <v>0</v>
      </c>
      <c r="O15" s="54"/>
      <c r="P15" s="53">
        <f>IF(O15="",0,VLOOKUP(O15,'points ind'!$A$2:$B$52,2,FALSE))</f>
        <v>0</v>
      </c>
      <c r="Q15" s="51">
        <f>IF(O15="",0,VLOOKUP(O15,'points clubs'!$A$2:$B$51,2,FALSE))</f>
        <v>0</v>
      </c>
      <c r="R15" s="42">
        <v>16</v>
      </c>
      <c r="S15" s="25">
        <f>IF(R15="",0,VLOOKUP(R15,'points ind'!$A$2:$B$52,2,FALSE))</f>
        <v>40</v>
      </c>
      <c r="T15" s="48">
        <f>IF(R15="",0,VLOOKUP(R15,'points clubs'!$A$2:$B$51,2,FALSE))</f>
        <v>10</v>
      </c>
      <c r="U15" s="42">
        <v>4</v>
      </c>
      <c r="V15" s="25">
        <f>IF(U15="",0,VLOOKUP(U15,'points ind'!$A$2:$B$52,2,FALSE))</f>
        <v>85</v>
      </c>
      <c r="W15" s="48">
        <f>IF(U15="",0,VLOOKUP(U15,'points clubs'!$A$2:$B$51,2,FALSE))</f>
        <v>70</v>
      </c>
      <c r="X15" s="41">
        <v>4</v>
      </c>
      <c r="Y15" s="25">
        <f>IF(X15="",0,VLOOKUP(X15,'points ind'!$A$2:$B$52,2,FALSE))</f>
        <v>85</v>
      </c>
      <c r="Z15" s="48">
        <f>IF(X15="",0,VLOOKUP(X15,'points clubs'!$A$2:$B$51,2,FALSE))</f>
        <v>70</v>
      </c>
      <c r="AA15" s="261"/>
      <c r="AB15" s="262">
        <f>IF(AA15="",0,VLOOKUP(AA15,'points ind'!$A$2:$B$52,2,FALSE))</f>
        <v>0</v>
      </c>
      <c r="AC15" s="263">
        <f>IF(AA15="",0,VLOOKUP(AA15,'points clubs'!$A$2:$B$51,2,FALSE))</f>
        <v>0</v>
      </c>
      <c r="AD15" s="41">
        <v>7</v>
      </c>
      <c r="AE15" s="25">
        <f>IF(AD15="",0,VLOOKUP(AD15,'points ind'!$A$2:$B$52,2,FALSE))</f>
        <v>70</v>
      </c>
      <c r="AF15" s="48">
        <f>IF(AD15="",0,VLOOKUP(AD15,'points clubs'!$A$2:$B$51,2,FALSE))</f>
        <v>40</v>
      </c>
      <c r="AG15" s="41">
        <v>36</v>
      </c>
      <c r="AH15" s="25">
        <f>IF(AG15="",0,VLOOKUP(AG15,'points ind'!$A$2:$B$52,2,FALSE))</f>
        <v>0</v>
      </c>
      <c r="AI15" s="48">
        <f>IF(AG15="",0,VLOOKUP(AG15,'points clubs'!$A$2:$B$51,2,FALSE))</f>
        <v>0</v>
      </c>
      <c r="AJ15" s="26">
        <f t="shared" si="2"/>
        <v>280</v>
      </c>
      <c r="AK15" s="63">
        <f t="shared" si="3"/>
        <v>6</v>
      </c>
      <c r="AL15" s="257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280</v>
      </c>
      <c r="AM15" s="258">
        <f t="shared" si="4"/>
        <v>6</v>
      </c>
      <c r="AN15" s="22">
        <f t="shared" si="5"/>
        <v>0</v>
      </c>
      <c r="AO15" s="23">
        <f t="shared" si="6"/>
        <v>0</v>
      </c>
      <c r="AP15" s="23">
        <f t="shared" si="7"/>
        <v>0</v>
      </c>
      <c r="AQ15" s="23">
        <f t="shared" si="8"/>
        <v>0</v>
      </c>
      <c r="AR15" s="23">
        <f t="shared" si="9"/>
        <v>190</v>
      </c>
      <c r="AS15" s="23">
        <f t="shared" si="10"/>
        <v>0</v>
      </c>
      <c r="AT15" s="23">
        <f t="shared" si="11"/>
        <v>0</v>
      </c>
      <c r="AU15" s="23">
        <f t="shared" si="12"/>
        <v>0</v>
      </c>
      <c r="AV15" s="23">
        <f t="shared" si="13"/>
        <v>0</v>
      </c>
      <c r="AW15" s="23">
        <f t="shared" si="14"/>
        <v>0</v>
      </c>
      <c r="AX15" s="23">
        <f t="shared" si="15"/>
        <v>0</v>
      </c>
      <c r="AY15" s="23">
        <f t="shared" si="16"/>
        <v>0</v>
      </c>
      <c r="AZ15" s="23">
        <f t="shared" si="17"/>
        <v>0</v>
      </c>
      <c r="BA15" s="23">
        <f t="shared" si="18"/>
        <v>0</v>
      </c>
      <c r="BB15" s="27">
        <f t="shared" si="19"/>
        <v>0</v>
      </c>
      <c r="BC15" s="27">
        <f t="shared" si="20"/>
        <v>0</v>
      </c>
    </row>
    <row r="16" spans="1:55" s="6" customFormat="1" ht="15.75" thickBot="1" x14ac:dyDescent="0.3">
      <c r="A16" s="21">
        <f t="shared" si="1"/>
        <v>7</v>
      </c>
      <c r="B16" s="115" t="s">
        <v>254</v>
      </c>
      <c r="C16" s="116">
        <v>1999</v>
      </c>
      <c r="D16" s="116" t="s">
        <v>13</v>
      </c>
      <c r="E16" s="38">
        <v>2650037</v>
      </c>
      <c r="F16" s="52"/>
      <c r="G16" s="53">
        <f>IF(F16="",0,VLOOKUP(F16,'points ind'!$A$2:$B$52,2,FALSE))</f>
        <v>0</v>
      </c>
      <c r="H16" s="51">
        <f>IF(F16="",0,VLOOKUP(F16,'points clubs'!$A$2:$B$51,2,FALSE))</f>
        <v>0</v>
      </c>
      <c r="I16" s="52"/>
      <c r="J16" s="53">
        <f>IF(I16="",0,VLOOKUP(I16,'points ind'!$A$2:$B$52,2,FALSE))</f>
        <v>0</v>
      </c>
      <c r="K16" s="51">
        <f>IF(I16="",0,VLOOKUP(I16,'points clubs'!$A$2:$B$51,2,FALSE))</f>
        <v>0</v>
      </c>
      <c r="L16" s="41">
        <v>2</v>
      </c>
      <c r="M16" s="25">
        <f>IF(L16="",0,VLOOKUP(L16,'points ind'!$A$2:$B$52,2,FALSE))</f>
        <v>95</v>
      </c>
      <c r="N16" s="48">
        <f>IF(L16="",0,VLOOKUP(L16,'points clubs'!$A$2:$B$51,2,FALSE))</f>
        <v>90</v>
      </c>
      <c r="O16" s="54"/>
      <c r="P16" s="53">
        <f>IF(O16="",0,VLOOKUP(O16,'points ind'!$A$2:$B$52,2,FALSE))</f>
        <v>0</v>
      </c>
      <c r="Q16" s="51">
        <f>IF(O16="",0,VLOOKUP(O16,'points clubs'!$A$2:$B$51,2,FALSE))</f>
        <v>0</v>
      </c>
      <c r="R16" s="42">
        <v>2</v>
      </c>
      <c r="S16" s="25">
        <f>IF(R16="",0,VLOOKUP(R16,'points ind'!$A$2:$B$52,2,FALSE))</f>
        <v>95</v>
      </c>
      <c r="T16" s="48">
        <f>IF(R16="",0,VLOOKUP(R16,'points clubs'!$A$2:$B$51,2,FALSE))</f>
        <v>90</v>
      </c>
      <c r="U16" s="42"/>
      <c r="V16" s="25">
        <f>IF(U16="",0,VLOOKUP(U16,'points ind'!$A$2:$B$52,2,FALSE))</f>
        <v>0</v>
      </c>
      <c r="W16" s="48">
        <f>IF(U16="",0,VLOOKUP(U16,'points clubs'!$A$2:$B$51,2,FALSE))</f>
        <v>0</v>
      </c>
      <c r="X16" s="42"/>
      <c r="Y16" s="25">
        <f>IF(X16="",0,VLOOKUP(X16,'points ind'!$A$2:$B$52,2,FALSE))</f>
        <v>0</v>
      </c>
      <c r="Z16" s="48">
        <f>IF(X16="",0,VLOOKUP(X16,'points clubs'!$A$2:$B$51,2,FALSE))</f>
        <v>0</v>
      </c>
      <c r="AA16" s="261"/>
      <c r="AB16" s="262">
        <f>IF(AA16="",0,VLOOKUP(AA16,'points ind'!$A$2:$B$52,2,FALSE))</f>
        <v>0</v>
      </c>
      <c r="AC16" s="263">
        <f>IF(AA16="",0,VLOOKUP(AA16,'points clubs'!$A$2:$B$51,2,FALSE))</f>
        <v>0</v>
      </c>
      <c r="AD16" s="42"/>
      <c r="AE16" s="25">
        <f>IF(AD16="",0,VLOOKUP(AD16,'points ind'!$A$2:$B$52,2,FALSE))</f>
        <v>0</v>
      </c>
      <c r="AF16" s="48">
        <f>IF(AD16="",0,VLOOKUP(AD16,'points clubs'!$A$2:$B$51,2,FALSE))</f>
        <v>0</v>
      </c>
      <c r="AG16" s="42">
        <v>4</v>
      </c>
      <c r="AH16" s="25">
        <f>IF(AG16="",0,VLOOKUP(AG16,'points ind'!$A$2:$B$52,2,FALSE))</f>
        <v>85</v>
      </c>
      <c r="AI16" s="48">
        <f>IF(AG16="",0,VLOOKUP(AG16,'points clubs'!$A$2:$B$51,2,FALSE))</f>
        <v>70</v>
      </c>
      <c r="AJ16" s="26">
        <f t="shared" si="2"/>
        <v>275</v>
      </c>
      <c r="AK16" s="63">
        <f t="shared" si="3"/>
        <v>7</v>
      </c>
      <c r="AL16" s="257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275</v>
      </c>
      <c r="AM16" s="258">
        <f t="shared" si="4"/>
        <v>7</v>
      </c>
      <c r="AN16" s="22">
        <f t="shared" si="5"/>
        <v>0</v>
      </c>
      <c r="AO16" s="23">
        <f t="shared" si="6"/>
        <v>0</v>
      </c>
      <c r="AP16" s="23">
        <f t="shared" si="7"/>
        <v>0</v>
      </c>
      <c r="AQ16" s="23">
        <f t="shared" si="8"/>
        <v>250</v>
      </c>
      <c r="AR16" s="23">
        <f t="shared" si="9"/>
        <v>0</v>
      </c>
      <c r="AS16" s="23">
        <f t="shared" si="10"/>
        <v>0</v>
      </c>
      <c r="AT16" s="23">
        <f t="shared" si="11"/>
        <v>0</v>
      </c>
      <c r="AU16" s="23">
        <f t="shared" si="12"/>
        <v>0</v>
      </c>
      <c r="AV16" s="23">
        <f t="shared" si="13"/>
        <v>0</v>
      </c>
      <c r="AW16" s="23">
        <f t="shared" si="14"/>
        <v>0</v>
      </c>
      <c r="AX16" s="23">
        <f t="shared" si="15"/>
        <v>0</v>
      </c>
      <c r="AY16" s="23">
        <f t="shared" si="16"/>
        <v>0</v>
      </c>
      <c r="AZ16" s="23">
        <f t="shared" si="17"/>
        <v>0</v>
      </c>
      <c r="BA16" s="23">
        <f t="shared" si="18"/>
        <v>0</v>
      </c>
      <c r="BB16" s="27">
        <f t="shared" si="19"/>
        <v>0</v>
      </c>
      <c r="BC16" s="27">
        <f t="shared" si="20"/>
        <v>0</v>
      </c>
    </row>
    <row r="17" spans="1:55" s="6" customFormat="1" ht="15" x14ac:dyDescent="0.25">
      <c r="A17" s="21">
        <f t="shared" si="1"/>
        <v>8</v>
      </c>
      <c r="B17" s="99" t="s">
        <v>247</v>
      </c>
      <c r="C17" s="95">
        <v>1999</v>
      </c>
      <c r="D17" s="95" t="s">
        <v>15</v>
      </c>
      <c r="E17" s="222">
        <v>2649153</v>
      </c>
      <c r="F17" s="54"/>
      <c r="G17" s="53">
        <f>IF(F17="",0,VLOOKUP(F17,'points ind'!$A$2:$B$52,2,FALSE))</f>
        <v>0</v>
      </c>
      <c r="H17" s="51">
        <f>IF(F17="",0,VLOOKUP(F17,'points clubs'!$A$2:$B$51,2,FALSE))</f>
        <v>0</v>
      </c>
      <c r="I17" s="54"/>
      <c r="J17" s="53">
        <f>IF(I17="",0,VLOOKUP(I17,'points ind'!$A$2:$B$52,2,FALSE))</f>
        <v>0</v>
      </c>
      <c r="K17" s="51">
        <f>IF(I17="",0,VLOOKUP(I17,'points clubs'!$A$2:$B$51,2,FALSE))</f>
        <v>0</v>
      </c>
      <c r="L17" s="42"/>
      <c r="M17" s="25">
        <f>IF(L17="",0,VLOOKUP(L17,'points ind'!$A$2:$B$52,2,FALSE))</f>
        <v>0</v>
      </c>
      <c r="N17" s="48">
        <f>IF(L17="",0,VLOOKUP(L17,'points clubs'!$A$2:$B$51,2,FALSE))</f>
        <v>0</v>
      </c>
      <c r="O17" s="54"/>
      <c r="P17" s="53">
        <f>IF(O17="",0,VLOOKUP(O17,'points ind'!$A$2:$B$52,2,FALSE))</f>
        <v>0</v>
      </c>
      <c r="Q17" s="51">
        <f>IF(O17="",0,VLOOKUP(O17,'points clubs'!$A$2:$B$51,2,FALSE))</f>
        <v>0</v>
      </c>
      <c r="R17" s="42">
        <v>3</v>
      </c>
      <c r="S17" s="25">
        <f>IF(R17="",0,VLOOKUP(R17,'points ind'!$A$2:$B$52,2,FALSE))</f>
        <v>90</v>
      </c>
      <c r="T17" s="48">
        <f>IF(R17="",0,VLOOKUP(R17,'points clubs'!$A$2:$B$51,2,FALSE))</f>
        <v>80</v>
      </c>
      <c r="U17" s="42"/>
      <c r="V17" s="25">
        <f>IF(U17="",0,VLOOKUP(U17,'points ind'!$A$2:$B$52,2,FALSE))</f>
        <v>0</v>
      </c>
      <c r="W17" s="48">
        <f>IF(U17="",0,VLOOKUP(U17,'points clubs'!$A$2:$B$51,2,FALSE))</f>
        <v>0</v>
      </c>
      <c r="X17" s="134">
        <v>1</v>
      </c>
      <c r="Y17" s="25">
        <f>IF(X17="",0,VLOOKUP(X17,'points ind'!$A$2:$B$52,2,FALSE))</f>
        <v>100</v>
      </c>
      <c r="Z17" s="48">
        <f>IF(X17="",0,VLOOKUP(X17,'points clubs'!$A$2:$B$51,2,FALSE))</f>
        <v>100</v>
      </c>
      <c r="AA17" s="261"/>
      <c r="AB17" s="262">
        <f>IF(AA17="",0,VLOOKUP(AA17,'points ind'!$A$2:$B$52,2,FALSE))</f>
        <v>0</v>
      </c>
      <c r="AC17" s="263">
        <f>IF(AA17="",0,VLOOKUP(AA17,'points clubs'!$A$2:$B$51,2,FALSE))</f>
        <v>0</v>
      </c>
      <c r="AD17" s="41"/>
      <c r="AE17" s="25">
        <f>IF(AD17="",0,VLOOKUP(AD17,'points ind'!$A$2:$B$52,2,FALSE))</f>
        <v>0</v>
      </c>
      <c r="AF17" s="48">
        <f>IF(AD17="",0,VLOOKUP(AD17,'points clubs'!$A$2:$B$51,2,FALSE))</f>
        <v>0</v>
      </c>
      <c r="AG17" s="41">
        <v>8</v>
      </c>
      <c r="AH17" s="25">
        <f>IF(AG17="",0,VLOOKUP(AG17,'points ind'!$A$2:$B$52,2,FALSE))</f>
        <v>65</v>
      </c>
      <c r="AI17" s="48">
        <f>IF(AG17="",0,VLOOKUP(AG17,'points clubs'!$A$2:$B$51,2,FALSE))</f>
        <v>30</v>
      </c>
      <c r="AJ17" s="26">
        <f t="shared" si="2"/>
        <v>255</v>
      </c>
      <c r="AK17" s="63">
        <f t="shared" si="3"/>
        <v>8</v>
      </c>
      <c r="AL17" s="257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255</v>
      </c>
      <c r="AM17" s="258">
        <f t="shared" si="4"/>
        <v>8</v>
      </c>
      <c r="AN17" s="22">
        <f t="shared" si="5"/>
        <v>0</v>
      </c>
      <c r="AO17" s="23">
        <f t="shared" si="6"/>
        <v>0</v>
      </c>
      <c r="AP17" s="23">
        <f t="shared" si="7"/>
        <v>0</v>
      </c>
      <c r="AQ17" s="23">
        <f t="shared" si="8"/>
        <v>0</v>
      </c>
      <c r="AR17" s="23">
        <f t="shared" si="9"/>
        <v>0</v>
      </c>
      <c r="AS17" s="23">
        <f t="shared" si="10"/>
        <v>210</v>
      </c>
      <c r="AT17" s="23">
        <f t="shared" si="11"/>
        <v>0</v>
      </c>
      <c r="AU17" s="23">
        <f t="shared" si="12"/>
        <v>0</v>
      </c>
      <c r="AV17" s="23">
        <f t="shared" si="13"/>
        <v>0</v>
      </c>
      <c r="AW17" s="23">
        <f t="shared" si="14"/>
        <v>0</v>
      </c>
      <c r="AX17" s="23">
        <f t="shared" si="15"/>
        <v>0</v>
      </c>
      <c r="AY17" s="23">
        <f t="shared" si="16"/>
        <v>0</v>
      </c>
      <c r="AZ17" s="23">
        <f t="shared" si="17"/>
        <v>0</v>
      </c>
      <c r="BA17" s="23">
        <f t="shared" si="18"/>
        <v>0</v>
      </c>
      <c r="BB17" s="27">
        <f t="shared" si="19"/>
        <v>0</v>
      </c>
      <c r="BC17" s="27">
        <f t="shared" si="20"/>
        <v>0</v>
      </c>
    </row>
    <row r="18" spans="1:55" s="6" customFormat="1" ht="15" x14ac:dyDescent="0.25">
      <c r="A18" s="21">
        <f t="shared" si="1"/>
        <v>9</v>
      </c>
      <c r="B18" s="124" t="s">
        <v>221</v>
      </c>
      <c r="C18" s="98">
        <v>2000</v>
      </c>
      <c r="D18" s="98" t="s">
        <v>15</v>
      </c>
      <c r="E18" s="37">
        <v>2664179</v>
      </c>
      <c r="F18" s="52"/>
      <c r="G18" s="53">
        <f>IF(F18="",0,VLOOKUP(F18,'points ind'!$A$2:$B$52,2,FALSE))</f>
        <v>0</v>
      </c>
      <c r="H18" s="51">
        <f>IF(F18="",0,VLOOKUP(F18,'points clubs'!$A$2:$B$51,2,FALSE))</f>
        <v>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41"/>
      <c r="M18" s="25">
        <f>IF(L18="",0,VLOOKUP(L18,'points ind'!$A$2:$B$52,2,FALSE))</f>
        <v>0</v>
      </c>
      <c r="N18" s="48">
        <f>IF(L18="",0,VLOOKUP(L18,'points clubs'!$A$2:$B$51,2,FALSE))</f>
        <v>0</v>
      </c>
      <c r="O18" s="52"/>
      <c r="P18" s="53">
        <f>IF(O18="",0,VLOOKUP(O18,'points ind'!$A$2:$B$52,2,FALSE))</f>
        <v>0</v>
      </c>
      <c r="Q18" s="51">
        <f>IF(O18="",0,VLOOKUP(O18,'points clubs'!$A$2:$B$51,2,FALSE))</f>
        <v>0</v>
      </c>
      <c r="R18" s="41">
        <v>14</v>
      </c>
      <c r="S18" s="25">
        <f>IF(R18="",0,VLOOKUP(R18,'points ind'!$A$2:$B$52,2,FALSE))</f>
        <v>44</v>
      </c>
      <c r="T18" s="48">
        <f>IF(R18="",0,VLOOKUP(R18,'points clubs'!$A$2:$B$51,2,FALSE))</f>
        <v>14</v>
      </c>
      <c r="U18" s="41"/>
      <c r="V18" s="25">
        <f>IF(U18="",0,VLOOKUP(U18,'points ind'!$A$2:$B$52,2,FALSE))</f>
        <v>0</v>
      </c>
      <c r="W18" s="48">
        <f>IF(U18="",0,VLOOKUP(U18,'points clubs'!$A$2:$B$51,2,FALSE))</f>
        <v>0</v>
      </c>
      <c r="X18" s="41">
        <v>5</v>
      </c>
      <c r="Y18" s="25">
        <f>IF(X18="",0,VLOOKUP(X18,'points ind'!$A$2:$B$52,2,FALSE))</f>
        <v>80</v>
      </c>
      <c r="Z18" s="48">
        <f>IF(X18="",0,VLOOKUP(X18,'points clubs'!$A$2:$B$51,2,FALSE))</f>
        <v>60</v>
      </c>
      <c r="AA18" s="261"/>
      <c r="AB18" s="262">
        <f>IF(AA18="",0,VLOOKUP(AA18,'points ind'!$A$2:$B$52,2,FALSE))</f>
        <v>0</v>
      </c>
      <c r="AC18" s="263">
        <f>IF(AA18="",0,VLOOKUP(AA18,'points clubs'!$A$2:$B$51,2,FALSE))</f>
        <v>0</v>
      </c>
      <c r="AD18" s="41">
        <v>5</v>
      </c>
      <c r="AE18" s="25">
        <f>IF(AD18="",0,VLOOKUP(AD18,'points ind'!$A$2:$B$52,2,FALSE))</f>
        <v>80</v>
      </c>
      <c r="AF18" s="48">
        <f>IF(AD18="",0,VLOOKUP(AD18,'points clubs'!$A$2:$B$51,2,FALSE))</f>
        <v>60</v>
      </c>
      <c r="AG18" s="41">
        <v>14</v>
      </c>
      <c r="AH18" s="25">
        <f>IF(AG18="",0,VLOOKUP(AG18,'points ind'!$A$2:$B$52,2,FALSE))</f>
        <v>44</v>
      </c>
      <c r="AI18" s="48">
        <f>IF(AG18="",0,VLOOKUP(AG18,'points clubs'!$A$2:$B$51,2,FALSE))</f>
        <v>14</v>
      </c>
      <c r="AJ18" s="26">
        <f t="shared" si="2"/>
        <v>248</v>
      </c>
      <c r="AK18" s="63">
        <f t="shared" si="3"/>
        <v>10</v>
      </c>
      <c r="AL18" s="257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248</v>
      </c>
      <c r="AM18" s="258">
        <f t="shared" si="4"/>
        <v>9</v>
      </c>
      <c r="AN18" s="22">
        <f t="shared" si="5"/>
        <v>0</v>
      </c>
      <c r="AO18" s="23">
        <f t="shared" si="6"/>
        <v>0</v>
      </c>
      <c r="AP18" s="23">
        <f t="shared" si="7"/>
        <v>0</v>
      </c>
      <c r="AQ18" s="23">
        <f t="shared" si="8"/>
        <v>0</v>
      </c>
      <c r="AR18" s="23">
        <f t="shared" si="9"/>
        <v>0</v>
      </c>
      <c r="AS18" s="23">
        <f t="shared" si="10"/>
        <v>148</v>
      </c>
      <c r="AT18" s="23">
        <f t="shared" si="11"/>
        <v>0</v>
      </c>
      <c r="AU18" s="23">
        <f t="shared" si="12"/>
        <v>0</v>
      </c>
      <c r="AV18" s="23">
        <f t="shared" si="13"/>
        <v>0</v>
      </c>
      <c r="AW18" s="23">
        <f t="shared" si="14"/>
        <v>0</v>
      </c>
      <c r="AX18" s="23">
        <f t="shared" si="15"/>
        <v>0</v>
      </c>
      <c r="AY18" s="23">
        <f t="shared" si="16"/>
        <v>0</v>
      </c>
      <c r="AZ18" s="23">
        <f t="shared" si="17"/>
        <v>0</v>
      </c>
      <c r="BA18" s="23">
        <f t="shared" si="18"/>
        <v>0</v>
      </c>
      <c r="BB18" s="27">
        <f t="shared" si="19"/>
        <v>0</v>
      </c>
      <c r="BC18" s="27">
        <f t="shared" si="20"/>
        <v>0</v>
      </c>
    </row>
    <row r="19" spans="1:55" s="6" customFormat="1" ht="15" x14ac:dyDescent="0.25">
      <c r="A19" s="21">
        <f t="shared" si="1"/>
        <v>10</v>
      </c>
      <c r="B19" s="89" t="s">
        <v>242</v>
      </c>
      <c r="C19" s="95">
        <v>1999</v>
      </c>
      <c r="D19" s="95" t="s">
        <v>10</v>
      </c>
      <c r="E19" s="37">
        <v>2654197</v>
      </c>
      <c r="F19" s="54"/>
      <c r="G19" s="53">
        <f>IF(F19="",0,VLOOKUP(F19,'points ind'!$A$2:$B$52,2,FALSE))</f>
        <v>0</v>
      </c>
      <c r="H19" s="51">
        <f>IF(F19="",0,VLOOKUP(F19,'points clubs'!$A$2:$B$51,2,FALSE))</f>
        <v>0</v>
      </c>
      <c r="I19" s="54"/>
      <c r="J19" s="53">
        <f>IF(I19="",0,VLOOKUP(I19,'points ind'!$A$2:$B$52,2,FALSE))</f>
        <v>0</v>
      </c>
      <c r="K19" s="51">
        <f>IF(I19="",0,VLOOKUP(I19,'points clubs'!$A$2:$B$51,2,FALSE))</f>
        <v>0</v>
      </c>
      <c r="L19" s="42"/>
      <c r="M19" s="25">
        <f>IF(L19="",0,VLOOKUP(L19,'points ind'!$A$2:$B$52,2,FALSE))</f>
        <v>0</v>
      </c>
      <c r="N19" s="48">
        <f>IF(L19="",0,VLOOKUP(L19,'points clubs'!$A$2:$B$51,2,FALSE))</f>
        <v>0</v>
      </c>
      <c r="O19" s="52"/>
      <c r="P19" s="53">
        <f>IF(O19="",0,VLOOKUP(O19,'points ind'!$A$2:$B$52,2,FALSE))</f>
        <v>0</v>
      </c>
      <c r="Q19" s="51">
        <f>IF(O19="",0,VLOOKUP(O19,'points clubs'!$A$2:$B$51,2,FALSE))</f>
        <v>0</v>
      </c>
      <c r="R19" s="41">
        <v>23</v>
      </c>
      <c r="S19" s="25">
        <f>IF(R19="",0,VLOOKUP(R19,'points ind'!$A$2:$B$52,2,FALSE))</f>
        <v>26</v>
      </c>
      <c r="T19" s="48">
        <f>IF(R19="",0,VLOOKUP(R19,'points clubs'!$A$2:$B$51,2,FALSE))</f>
        <v>0</v>
      </c>
      <c r="U19" s="41">
        <v>3</v>
      </c>
      <c r="V19" s="25">
        <f>IF(U19="",0,VLOOKUP(U19,'points ind'!$A$2:$B$52,2,FALSE))</f>
        <v>90</v>
      </c>
      <c r="W19" s="48">
        <f>IF(U19="",0,VLOOKUP(U19,'points clubs'!$A$2:$B$51,2,FALSE))</f>
        <v>80</v>
      </c>
      <c r="X19" s="41">
        <v>9</v>
      </c>
      <c r="Y19" s="25">
        <f>IF(X19="",0,VLOOKUP(X19,'points ind'!$A$2:$B$52,2,FALSE))</f>
        <v>60</v>
      </c>
      <c r="Z19" s="48">
        <f>IF(X19="",0,VLOOKUP(X19,'points clubs'!$A$2:$B$51,2,FALSE))</f>
        <v>25</v>
      </c>
      <c r="AA19" s="261"/>
      <c r="AB19" s="262">
        <f>IF(AA19="",0,VLOOKUP(AA19,'points ind'!$A$2:$B$52,2,FALSE))</f>
        <v>0</v>
      </c>
      <c r="AC19" s="263">
        <f>IF(AA19="",0,VLOOKUP(AA19,'points clubs'!$A$2:$B$51,2,FALSE))</f>
        <v>0</v>
      </c>
      <c r="AD19" s="41">
        <v>16</v>
      </c>
      <c r="AE19" s="25">
        <f>IF(AD19="",0,VLOOKUP(AD19,'points ind'!$A$2:$B$52,2,FALSE))</f>
        <v>40</v>
      </c>
      <c r="AF19" s="48">
        <f>IF(AD19="",0,VLOOKUP(AD19,'points clubs'!$A$2:$B$51,2,FALSE))</f>
        <v>10</v>
      </c>
      <c r="AG19" s="41">
        <v>22</v>
      </c>
      <c r="AH19" s="25">
        <f>IF(AG19="",0,VLOOKUP(AG19,'points ind'!$A$2:$B$52,2,FALSE))</f>
        <v>28</v>
      </c>
      <c r="AI19" s="48">
        <f>IF(AG19="",0,VLOOKUP(AG19,'points clubs'!$A$2:$B$51,2,FALSE))</f>
        <v>0</v>
      </c>
      <c r="AJ19" s="26">
        <f t="shared" si="2"/>
        <v>244</v>
      </c>
      <c r="AK19" s="63">
        <f t="shared" si="3"/>
        <v>11</v>
      </c>
      <c r="AL19" s="257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244</v>
      </c>
      <c r="AM19" s="258">
        <f t="shared" si="4"/>
        <v>10</v>
      </c>
      <c r="AN19" s="22">
        <f t="shared" si="5"/>
        <v>115</v>
      </c>
      <c r="AO19" s="23">
        <f t="shared" si="6"/>
        <v>0</v>
      </c>
      <c r="AP19" s="23">
        <f t="shared" si="7"/>
        <v>0</v>
      </c>
      <c r="AQ19" s="23">
        <f t="shared" si="8"/>
        <v>0</v>
      </c>
      <c r="AR19" s="23">
        <f t="shared" si="9"/>
        <v>0</v>
      </c>
      <c r="AS19" s="23">
        <f t="shared" si="10"/>
        <v>0</v>
      </c>
      <c r="AT19" s="23">
        <f t="shared" si="11"/>
        <v>0</v>
      </c>
      <c r="AU19" s="23">
        <f t="shared" si="12"/>
        <v>0</v>
      </c>
      <c r="AV19" s="23">
        <f t="shared" si="13"/>
        <v>0</v>
      </c>
      <c r="AW19" s="23">
        <f t="shared" si="14"/>
        <v>0</v>
      </c>
      <c r="AX19" s="23">
        <f t="shared" si="15"/>
        <v>0</v>
      </c>
      <c r="AY19" s="23">
        <f t="shared" si="16"/>
        <v>0</v>
      </c>
      <c r="AZ19" s="23">
        <f t="shared" si="17"/>
        <v>0</v>
      </c>
      <c r="BA19" s="23">
        <f t="shared" si="18"/>
        <v>0</v>
      </c>
      <c r="BB19" s="27">
        <f t="shared" si="19"/>
        <v>0</v>
      </c>
      <c r="BC19" s="27">
        <f t="shared" si="20"/>
        <v>0</v>
      </c>
    </row>
    <row r="20" spans="1:55" s="6" customFormat="1" ht="15" x14ac:dyDescent="0.25">
      <c r="A20" s="21">
        <f t="shared" si="1"/>
        <v>11</v>
      </c>
      <c r="B20" s="89" t="s">
        <v>223</v>
      </c>
      <c r="C20" s="95">
        <v>1999</v>
      </c>
      <c r="D20" s="95" t="s">
        <v>20</v>
      </c>
      <c r="E20" s="37">
        <v>2650961</v>
      </c>
      <c r="F20" s="52"/>
      <c r="G20" s="53">
        <f>IF(F20="",0,VLOOKUP(F20,'points ind'!$A$2:$B$52,2,FALSE))</f>
        <v>0</v>
      </c>
      <c r="H20" s="51">
        <f>IF(F20="",0,VLOOKUP(F20,'points clubs'!$A$2:$B$51,2,FALSE))</f>
        <v>0</v>
      </c>
      <c r="I20" s="52"/>
      <c r="J20" s="53">
        <f>IF(I20="",0,VLOOKUP(I20,'points ind'!$A$2:$B$52,2,FALSE))</f>
        <v>0</v>
      </c>
      <c r="K20" s="51">
        <f>IF(I20="",0,VLOOKUP(I20,'points clubs'!$A$2:$B$51,2,FALSE))</f>
        <v>0</v>
      </c>
      <c r="L20" s="41">
        <v>10</v>
      </c>
      <c r="M20" s="25">
        <f>IF(L20="",0,VLOOKUP(L20,'points ind'!$A$2:$B$52,2,FALSE))</f>
        <v>55</v>
      </c>
      <c r="N20" s="48">
        <f>IF(L20="",0,VLOOKUP(L20,'points clubs'!$A$2:$B$51,2,FALSE))</f>
        <v>22</v>
      </c>
      <c r="O20" s="52"/>
      <c r="P20" s="53">
        <f>IF(O20="",0,VLOOKUP(O20,'points ind'!$A$2:$B$52,2,FALSE))</f>
        <v>0</v>
      </c>
      <c r="Q20" s="51">
        <f>IF(O20="",0,VLOOKUP(O20,'points clubs'!$A$2:$B$51,2,FALSE))</f>
        <v>0</v>
      </c>
      <c r="R20" s="41">
        <v>25</v>
      </c>
      <c r="S20" s="25">
        <f>IF(R20="",0,VLOOKUP(R20,'points ind'!$A$2:$B$52,2,FALSE))</f>
        <v>22</v>
      </c>
      <c r="T20" s="48">
        <f>IF(R20="",0,VLOOKUP(R20,'points clubs'!$A$2:$B$51,2,FALSE))</f>
        <v>0</v>
      </c>
      <c r="U20" s="41">
        <v>10</v>
      </c>
      <c r="V20" s="25">
        <f>IF(U20="",0,VLOOKUP(U20,'points ind'!$A$2:$B$52,2,FALSE))</f>
        <v>55</v>
      </c>
      <c r="W20" s="48">
        <f>IF(U20="",0,VLOOKUP(U20,'points clubs'!$A$2:$B$51,2,FALSE))</f>
        <v>22</v>
      </c>
      <c r="X20" s="41">
        <v>11</v>
      </c>
      <c r="Y20" s="25">
        <f>IF(X20="",0,VLOOKUP(X20,'points ind'!$A$2:$B$52,2,FALSE))</f>
        <v>50</v>
      </c>
      <c r="Z20" s="48">
        <f>IF(X20="",0,VLOOKUP(X20,'points clubs'!$A$2:$B$51,2,FALSE))</f>
        <v>20</v>
      </c>
      <c r="AA20" s="261"/>
      <c r="AB20" s="262">
        <f>IF(AA20="",0,VLOOKUP(AA20,'points ind'!$A$2:$B$52,2,FALSE))</f>
        <v>0</v>
      </c>
      <c r="AC20" s="263">
        <f>IF(AA20="",0,VLOOKUP(AA20,'points clubs'!$A$2:$B$51,2,FALSE))</f>
        <v>0</v>
      </c>
      <c r="AD20" s="41">
        <v>20</v>
      </c>
      <c r="AE20" s="25">
        <f>IF(AD20="",0,VLOOKUP(AD20,'points ind'!$A$2:$B$52,2,FALSE))</f>
        <v>32</v>
      </c>
      <c r="AF20" s="48">
        <f>IF(AD20="",0,VLOOKUP(AD20,'points clubs'!$A$2:$B$51,2,FALSE))</f>
        <v>2</v>
      </c>
      <c r="AG20" s="41">
        <v>18</v>
      </c>
      <c r="AH20" s="25">
        <f>IF(AG20="",0,VLOOKUP(AG20,'points ind'!$A$2:$B$52,2,FALSE))</f>
        <v>36</v>
      </c>
      <c r="AI20" s="48">
        <f>IF(AG20="",0,VLOOKUP(AG20,'points clubs'!$A$2:$B$51,2,FALSE))</f>
        <v>6</v>
      </c>
      <c r="AJ20" s="26">
        <f t="shared" si="2"/>
        <v>250</v>
      </c>
      <c r="AK20" s="63">
        <f t="shared" si="3"/>
        <v>9</v>
      </c>
      <c r="AL20" s="257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228</v>
      </c>
      <c r="AM20" s="258">
        <f t="shared" si="4"/>
        <v>11</v>
      </c>
      <c r="AN20" s="22">
        <f t="shared" si="5"/>
        <v>0</v>
      </c>
      <c r="AO20" s="23">
        <f t="shared" si="6"/>
        <v>0</v>
      </c>
      <c r="AP20" s="23">
        <f t="shared" si="7"/>
        <v>0</v>
      </c>
      <c r="AQ20" s="23">
        <f t="shared" si="8"/>
        <v>0</v>
      </c>
      <c r="AR20" s="23">
        <f t="shared" si="9"/>
        <v>0</v>
      </c>
      <c r="AS20" s="23">
        <f t="shared" si="10"/>
        <v>0</v>
      </c>
      <c r="AT20" s="23">
        <f t="shared" si="11"/>
        <v>0</v>
      </c>
      <c r="AU20" s="23">
        <f t="shared" si="12"/>
        <v>0</v>
      </c>
      <c r="AV20" s="23">
        <f t="shared" si="13"/>
        <v>0</v>
      </c>
      <c r="AW20" s="23">
        <f t="shared" si="14"/>
        <v>0</v>
      </c>
      <c r="AX20" s="23">
        <f t="shared" si="15"/>
        <v>72</v>
      </c>
      <c r="AY20" s="23">
        <f t="shared" si="16"/>
        <v>0</v>
      </c>
      <c r="AZ20" s="23">
        <f t="shared" si="17"/>
        <v>0</v>
      </c>
      <c r="BA20" s="23">
        <f t="shared" si="18"/>
        <v>0</v>
      </c>
      <c r="BB20" s="27">
        <f t="shared" si="19"/>
        <v>0</v>
      </c>
      <c r="BC20" s="27">
        <f t="shared" si="20"/>
        <v>0</v>
      </c>
    </row>
    <row r="21" spans="1:55" s="6" customFormat="1" ht="15" x14ac:dyDescent="0.25">
      <c r="A21" s="21">
        <f t="shared" si="1"/>
        <v>12</v>
      </c>
      <c r="B21" s="96" t="s">
        <v>226</v>
      </c>
      <c r="C21" s="92">
        <v>2000</v>
      </c>
      <c r="D21" s="92" t="s">
        <v>11</v>
      </c>
      <c r="E21" s="278" t="s">
        <v>475</v>
      </c>
      <c r="F21" s="52"/>
      <c r="G21" s="53">
        <f>IF(F21="",0,VLOOKUP(F21,'points ind'!$A$2:$B$52,2,FALSE))</f>
        <v>0</v>
      </c>
      <c r="H21" s="51">
        <f>IF(F21="",0,VLOOKUP(F21,'points clubs'!$A$2:$B$51,2,FALSE))</f>
        <v>0</v>
      </c>
      <c r="I21" s="52"/>
      <c r="J21" s="53">
        <f>IF(I21="",0,VLOOKUP(I21,'points ind'!$A$2:$B$52,2,FALSE))</f>
        <v>0</v>
      </c>
      <c r="K21" s="51">
        <f>IF(I21="",0,VLOOKUP(I21,'points clubs'!$A$2:$B$51,2,FALSE))</f>
        <v>0</v>
      </c>
      <c r="L21" s="41"/>
      <c r="M21" s="25">
        <f>IF(L21="",0,VLOOKUP(L21,'points ind'!$A$2:$B$52,2,FALSE))</f>
        <v>0</v>
      </c>
      <c r="N21" s="48">
        <f>IF(L21="",0,VLOOKUP(L21,'points clubs'!$A$2:$B$51,2,FALSE))</f>
        <v>0</v>
      </c>
      <c r="O21" s="52"/>
      <c r="P21" s="53">
        <f>IF(O21="",0,VLOOKUP(O21,'points ind'!$A$2:$B$52,2,FALSE))</f>
        <v>0</v>
      </c>
      <c r="Q21" s="51">
        <f>IF(O21="",0,VLOOKUP(O21,'points clubs'!$A$2:$B$51,2,FALSE))</f>
        <v>0</v>
      </c>
      <c r="R21" s="41">
        <v>11</v>
      </c>
      <c r="S21" s="25">
        <f>IF(R21="",0,VLOOKUP(R21,'points ind'!$A$2:$B$52,2,FALSE))</f>
        <v>50</v>
      </c>
      <c r="T21" s="48">
        <f>IF(R21="",0,VLOOKUP(R21,'points clubs'!$A$2:$B$51,2,FALSE))</f>
        <v>20</v>
      </c>
      <c r="U21" s="41"/>
      <c r="V21" s="25">
        <f>IF(U21="",0,VLOOKUP(U21,'points ind'!$A$2:$B$52,2,FALSE))</f>
        <v>0</v>
      </c>
      <c r="W21" s="48">
        <f>IF(U21="",0,VLOOKUP(U21,'points clubs'!$A$2:$B$51,2,FALSE))</f>
        <v>0</v>
      </c>
      <c r="X21" s="41"/>
      <c r="Y21" s="25">
        <f>IF(X21="",0,VLOOKUP(X21,'points ind'!$A$2:$B$52,2,FALSE))</f>
        <v>0</v>
      </c>
      <c r="Z21" s="48">
        <f>IF(X21="",0,VLOOKUP(X21,'points clubs'!$A$2:$B$51,2,FALSE))</f>
        <v>0</v>
      </c>
      <c r="AA21" s="264"/>
      <c r="AB21" s="262">
        <f>IF(AA21="",0,VLOOKUP(AA21,'points ind'!$A$2:$B$52,2,FALSE))</f>
        <v>0</v>
      </c>
      <c r="AC21" s="263">
        <f>IF(AA21="",0,VLOOKUP(AA21,'points clubs'!$A$2:$B$51,2,FALSE))</f>
        <v>0</v>
      </c>
      <c r="AD21" s="41">
        <v>4</v>
      </c>
      <c r="AE21" s="25">
        <f>IF(AD21="",0,VLOOKUP(AD21,'points ind'!$A$2:$B$52,2,FALSE))</f>
        <v>85</v>
      </c>
      <c r="AF21" s="48">
        <f>IF(AD21="",0,VLOOKUP(AD21,'points clubs'!$A$2:$B$51,2,FALSE))</f>
        <v>70</v>
      </c>
      <c r="AG21" s="41">
        <v>6</v>
      </c>
      <c r="AH21" s="25">
        <f>IF(AG21="",0,VLOOKUP(AG21,'points ind'!$A$2:$B$52,2,FALSE))</f>
        <v>75</v>
      </c>
      <c r="AI21" s="48">
        <f>IF(AG21="",0,VLOOKUP(AG21,'points clubs'!$A$2:$B$51,2,FALSE))</f>
        <v>50</v>
      </c>
      <c r="AJ21" s="26">
        <f t="shared" si="2"/>
        <v>210</v>
      </c>
      <c r="AK21" s="63">
        <f t="shared" si="3"/>
        <v>12</v>
      </c>
      <c r="AL21" s="257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210</v>
      </c>
      <c r="AM21" s="258">
        <f t="shared" si="4"/>
        <v>12</v>
      </c>
      <c r="AN21" s="22">
        <f t="shared" si="5"/>
        <v>0</v>
      </c>
      <c r="AO21" s="23">
        <f t="shared" si="6"/>
        <v>140</v>
      </c>
      <c r="AP21" s="23">
        <f t="shared" si="7"/>
        <v>0</v>
      </c>
      <c r="AQ21" s="23">
        <f t="shared" si="8"/>
        <v>0</v>
      </c>
      <c r="AR21" s="23">
        <f t="shared" si="9"/>
        <v>0</v>
      </c>
      <c r="AS21" s="23">
        <f t="shared" si="10"/>
        <v>0</v>
      </c>
      <c r="AT21" s="23">
        <f t="shared" si="11"/>
        <v>0</v>
      </c>
      <c r="AU21" s="23">
        <f t="shared" si="12"/>
        <v>0</v>
      </c>
      <c r="AV21" s="23">
        <f t="shared" si="13"/>
        <v>0</v>
      </c>
      <c r="AW21" s="23">
        <f t="shared" si="14"/>
        <v>0</v>
      </c>
      <c r="AX21" s="23">
        <f t="shared" si="15"/>
        <v>0</v>
      </c>
      <c r="AY21" s="23">
        <f t="shared" si="16"/>
        <v>0</v>
      </c>
      <c r="AZ21" s="23">
        <f t="shared" si="17"/>
        <v>0</v>
      </c>
      <c r="BA21" s="23">
        <f t="shared" si="18"/>
        <v>0</v>
      </c>
      <c r="BB21" s="27">
        <f t="shared" si="19"/>
        <v>0</v>
      </c>
      <c r="BC21" s="27">
        <f t="shared" si="20"/>
        <v>0</v>
      </c>
    </row>
    <row r="22" spans="1:55" s="6" customFormat="1" ht="15" x14ac:dyDescent="0.25">
      <c r="A22" s="21">
        <f t="shared" si="1"/>
        <v>13</v>
      </c>
      <c r="B22" s="96" t="s">
        <v>248</v>
      </c>
      <c r="C22" s="92">
        <v>2000</v>
      </c>
      <c r="D22" s="92" t="s">
        <v>11</v>
      </c>
      <c r="E22" s="38">
        <v>2649628</v>
      </c>
      <c r="F22" s="54"/>
      <c r="G22" s="53">
        <f>IF(F22="",0,VLOOKUP(F22,'points ind'!$A$2:$B$52,2,FALSE))</f>
        <v>0</v>
      </c>
      <c r="H22" s="51">
        <f>IF(F22="",0,VLOOKUP(F22,'points clubs'!$A$2:$B$51,2,FALSE))</f>
        <v>0</v>
      </c>
      <c r="I22" s="54"/>
      <c r="J22" s="53">
        <f>IF(I22="",0,VLOOKUP(I22,'points ind'!$A$2:$B$52,2,FALSE))</f>
        <v>0</v>
      </c>
      <c r="K22" s="51">
        <f>IF(I22="",0,VLOOKUP(I22,'points clubs'!$A$2:$B$51,2,FALSE))</f>
        <v>0</v>
      </c>
      <c r="L22" s="42"/>
      <c r="M22" s="25">
        <f>IF(L22="",0,VLOOKUP(L22,'points ind'!$A$2:$B$52,2,FALSE))</f>
        <v>0</v>
      </c>
      <c r="N22" s="48">
        <f>IF(L22="",0,VLOOKUP(L22,'points clubs'!$A$2:$B$51,2,FALSE))</f>
        <v>0</v>
      </c>
      <c r="O22" s="54"/>
      <c r="P22" s="53">
        <f>IF(O22="",0,VLOOKUP(O22,'points ind'!$A$2:$B$52,2,FALSE))</f>
        <v>0</v>
      </c>
      <c r="Q22" s="51">
        <f>IF(O22="",0,VLOOKUP(O22,'points clubs'!$A$2:$B$51,2,FALSE))</f>
        <v>0</v>
      </c>
      <c r="R22" s="42">
        <v>7</v>
      </c>
      <c r="S22" s="25">
        <f>IF(R22="",0,VLOOKUP(R22,'points ind'!$A$2:$B$52,2,FALSE))</f>
        <v>70</v>
      </c>
      <c r="T22" s="48">
        <f>IF(R22="",0,VLOOKUP(R22,'points clubs'!$A$2:$B$51,2,FALSE))</f>
        <v>40</v>
      </c>
      <c r="U22" s="42"/>
      <c r="V22" s="25">
        <f>IF(U22="",0,VLOOKUP(U22,'points ind'!$A$2:$B$52,2,FALSE))</f>
        <v>0</v>
      </c>
      <c r="W22" s="48">
        <f>IF(U22="",0,VLOOKUP(U22,'points clubs'!$A$2:$B$51,2,FALSE))</f>
        <v>0</v>
      </c>
      <c r="X22" s="41"/>
      <c r="Y22" s="25">
        <f>IF(X22="",0,VLOOKUP(X22,'points ind'!$A$2:$B$52,2,FALSE))</f>
        <v>0</v>
      </c>
      <c r="Z22" s="48">
        <f>IF(X22="",0,VLOOKUP(X22,'points clubs'!$A$2:$B$51,2,FALSE))</f>
        <v>0</v>
      </c>
      <c r="AA22" s="261"/>
      <c r="AB22" s="262">
        <f>IF(AA22="",0,VLOOKUP(AA22,'points ind'!$A$2:$B$52,2,FALSE))</f>
        <v>0</v>
      </c>
      <c r="AC22" s="263">
        <f>IF(AA22="",0,VLOOKUP(AA22,'points clubs'!$A$2:$B$51,2,FALSE))</f>
        <v>0</v>
      </c>
      <c r="AD22" s="41">
        <v>10</v>
      </c>
      <c r="AE22" s="25">
        <f>IF(AD22="",0,VLOOKUP(AD22,'points ind'!$A$2:$B$52,2,FALSE))</f>
        <v>55</v>
      </c>
      <c r="AF22" s="48">
        <f>IF(AD22="",0,VLOOKUP(AD22,'points clubs'!$A$2:$B$51,2,FALSE))</f>
        <v>22</v>
      </c>
      <c r="AG22" s="41">
        <v>5</v>
      </c>
      <c r="AH22" s="25">
        <f>IF(AG22="",0,VLOOKUP(AG22,'points ind'!$A$2:$B$52,2,FALSE))</f>
        <v>80</v>
      </c>
      <c r="AI22" s="48">
        <f>IF(AG22="",0,VLOOKUP(AG22,'points clubs'!$A$2:$B$51,2,FALSE))</f>
        <v>60</v>
      </c>
      <c r="AJ22" s="26">
        <f t="shared" si="2"/>
        <v>205</v>
      </c>
      <c r="AK22" s="63">
        <f t="shared" si="3"/>
        <v>13</v>
      </c>
      <c r="AL22" s="257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205</v>
      </c>
      <c r="AM22" s="258">
        <f t="shared" si="4"/>
        <v>13</v>
      </c>
      <c r="AN22" s="22">
        <f t="shared" si="5"/>
        <v>0</v>
      </c>
      <c r="AO22" s="23">
        <f t="shared" si="6"/>
        <v>122</v>
      </c>
      <c r="AP22" s="23">
        <f t="shared" si="7"/>
        <v>0</v>
      </c>
      <c r="AQ22" s="23">
        <f t="shared" si="8"/>
        <v>0</v>
      </c>
      <c r="AR22" s="23">
        <f t="shared" si="9"/>
        <v>0</v>
      </c>
      <c r="AS22" s="23">
        <f t="shared" si="10"/>
        <v>0</v>
      </c>
      <c r="AT22" s="23">
        <f t="shared" si="11"/>
        <v>0</v>
      </c>
      <c r="AU22" s="23">
        <f t="shared" si="12"/>
        <v>0</v>
      </c>
      <c r="AV22" s="23">
        <f t="shared" si="13"/>
        <v>0</v>
      </c>
      <c r="AW22" s="23">
        <f t="shared" si="14"/>
        <v>0</v>
      </c>
      <c r="AX22" s="23">
        <f t="shared" si="15"/>
        <v>0</v>
      </c>
      <c r="AY22" s="23">
        <f t="shared" si="16"/>
        <v>0</v>
      </c>
      <c r="AZ22" s="23">
        <f t="shared" si="17"/>
        <v>0</v>
      </c>
      <c r="BA22" s="23">
        <f t="shared" si="18"/>
        <v>0</v>
      </c>
      <c r="BB22" s="27">
        <f t="shared" si="19"/>
        <v>0</v>
      </c>
      <c r="BC22" s="27">
        <f t="shared" si="20"/>
        <v>0</v>
      </c>
    </row>
    <row r="23" spans="1:55" s="6" customFormat="1" ht="15" x14ac:dyDescent="0.25">
      <c r="A23" s="21">
        <f t="shared" si="1"/>
        <v>14</v>
      </c>
      <c r="B23" s="99" t="s">
        <v>517</v>
      </c>
      <c r="C23" s="95">
        <v>1998</v>
      </c>
      <c r="D23" s="95" t="s">
        <v>10</v>
      </c>
      <c r="E23" s="38"/>
      <c r="F23" s="52"/>
      <c r="G23" s="53">
        <f>IF(F23="",0,VLOOKUP(F23,'points ind'!$A$2:$B$52,2,FALSE))</f>
        <v>0</v>
      </c>
      <c r="H23" s="51">
        <f>IF(F23="",0,VLOOKUP(F23,'points clubs'!$A$2:$B$51,2,FALSE))</f>
        <v>0</v>
      </c>
      <c r="I23" s="52"/>
      <c r="J23" s="53">
        <f>IF(I23="",0,VLOOKUP(I23,'points ind'!$A$2:$B$52,2,FALSE))</f>
        <v>0</v>
      </c>
      <c r="K23" s="51">
        <f>IF(I23="",0,VLOOKUP(I23,'points clubs'!$A$2:$B$51,2,FALSE))</f>
        <v>0</v>
      </c>
      <c r="L23" s="41"/>
      <c r="M23" s="25">
        <f>IF(L23="",0,VLOOKUP(L23,'points ind'!$A$2:$B$52,2,FALSE))</f>
        <v>0</v>
      </c>
      <c r="N23" s="48">
        <f>IF(L23="",0,VLOOKUP(L23,'points clubs'!$A$2:$B$51,2,FALSE))</f>
        <v>0</v>
      </c>
      <c r="O23" s="54"/>
      <c r="P23" s="53">
        <f>IF(O23="",0,VLOOKUP(O23,'points ind'!$A$2:$B$52,2,FALSE))</f>
        <v>0</v>
      </c>
      <c r="Q23" s="51">
        <f>IF(O23="",0,VLOOKUP(O23,'points clubs'!$A$2:$B$51,2,FALSE))</f>
        <v>0</v>
      </c>
      <c r="R23" s="42"/>
      <c r="S23" s="25">
        <f>IF(R23="",0,VLOOKUP(R23,'points ind'!$A$2:$B$52,2,FALSE))</f>
        <v>0</v>
      </c>
      <c r="T23" s="48">
        <f>IF(R23="",0,VLOOKUP(R23,'points clubs'!$A$2:$B$51,2,FALSE))</f>
        <v>0</v>
      </c>
      <c r="U23" s="42"/>
      <c r="V23" s="25">
        <f>IF(U23="",0,VLOOKUP(U23,'points ind'!$A$2:$B$52,2,FALSE))</f>
        <v>0</v>
      </c>
      <c r="W23" s="48">
        <f>IF(U23="",0,VLOOKUP(U23,'points clubs'!$A$2:$B$51,2,FALSE))</f>
        <v>0</v>
      </c>
      <c r="X23" s="42"/>
      <c r="Y23" s="25">
        <f>IF(X23="",0,VLOOKUP(X23,'points ind'!$A$2:$B$52,2,FALSE))</f>
        <v>0</v>
      </c>
      <c r="Z23" s="48">
        <f>IF(X23="",0,VLOOKUP(X23,'points clubs'!$A$2:$B$51,2,FALSE))</f>
        <v>0</v>
      </c>
      <c r="AA23" s="261"/>
      <c r="AB23" s="262">
        <f>IF(AA23="",0,VLOOKUP(AA23,'points ind'!$A$2:$B$52,2,FALSE))</f>
        <v>0</v>
      </c>
      <c r="AC23" s="263">
        <f>IF(AA23="",0,VLOOKUP(AA23,'points clubs'!$A$2:$B$51,2,FALSE))</f>
        <v>0</v>
      </c>
      <c r="AD23" s="181">
        <v>1</v>
      </c>
      <c r="AE23" s="25">
        <f>IF(AD23="",0,VLOOKUP(AD23,'points ind'!$A$2:$B$52,2,FALSE))</f>
        <v>100</v>
      </c>
      <c r="AF23" s="48">
        <f>IF(AD23="",0,VLOOKUP(AD23,'points clubs'!$A$2:$B$51,2,FALSE))</f>
        <v>100</v>
      </c>
      <c r="AG23" s="42">
        <v>2</v>
      </c>
      <c r="AH23" s="25">
        <f>IF(AG23="",0,VLOOKUP(AG23,'points ind'!$A$2:$B$52,2,FALSE))</f>
        <v>95</v>
      </c>
      <c r="AI23" s="48">
        <f>IF(AG23="",0,VLOOKUP(AG23,'points clubs'!$A$2:$B$51,2,FALSE))</f>
        <v>90</v>
      </c>
      <c r="AJ23" s="26">
        <f t="shared" si="2"/>
        <v>195</v>
      </c>
      <c r="AK23" s="63">
        <f t="shared" si="3"/>
        <v>14</v>
      </c>
      <c r="AL23" s="257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195</v>
      </c>
      <c r="AM23" s="258">
        <f t="shared" si="4"/>
        <v>14</v>
      </c>
      <c r="AN23" s="22">
        <f t="shared" si="5"/>
        <v>190</v>
      </c>
      <c r="AO23" s="23">
        <f t="shared" si="6"/>
        <v>0</v>
      </c>
      <c r="AP23" s="23">
        <f t="shared" si="7"/>
        <v>0</v>
      </c>
      <c r="AQ23" s="23">
        <f t="shared" si="8"/>
        <v>0</v>
      </c>
      <c r="AR23" s="23">
        <f t="shared" si="9"/>
        <v>0</v>
      </c>
      <c r="AS23" s="23">
        <f t="shared" si="10"/>
        <v>0</v>
      </c>
      <c r="AT23" s="23">
        <f t="shared" si="11"/>
        <v>0</v>
      </c>
      <c r="AU23" s="23">
        <f t="shared" si="12"/>
        <v>0</v>
      </c>
      <c r="AV23" s="23">
        <f t="shared" si="13"/>
        <v>0</v>
      </c>
      <c r="AW23" s="23">
        <f t="shared" si="14"/>
        <v>0</v>
      </c>
      <c r="AX23" s="23">
        <f t="shared" si="15"/>
        <v>0</v>
      </c>
      <c r="AY23" s="23">
        <f t="shared" si="16"/>
        <v>0</v>
      </c>
      <c r="AZ23" s="23">
        <f t="shared" si="17"/>
        <v>0</v>
      </c>
      <c r="BA23" s="23">
        <f t="shared" si="18"/>
        <v>0</v>
      </c>
      <c r="BB23" s="27">
        <f t="shared" si="19"/>
        <v>0</v>
      </c>
      <c r="BC23" s="27">
        <f t="shared" si="20"/>
        <v>0</v>
      </c>
    </row>
    <row r="24" spans="1:55" s="6" customFormat="1" ht="15" x14ac:dyDescent="0.25">
      <c r="A24" s="21">
        <f t="shared" si="1"/>
        <v>15</v>
      </c>
      <c r="B24" s="125" t="s">
        <v>476</v>
      </c>
      <c r="C24" s="92">
        <v>2000</v>
      </c>
      <c r="D24" s="92" t="s">
        <v>15</v>
      </c>
      <c r="E24" s="223">
        <v>2644230</v>
      </c>
      <c r="F24" s="54"/>
      <c r="G24" s="53">
        <f>IF(F24="",0,VLOOKUP(F24,'points ind'!$A$2:$B$52,2,FALSE))</f>
        <v>0</v>
      </c>
      <c r="H24" s="51">
        <f>IF(F24="",0,VLOOKUP(F24,'points clubs'!$A$2:$B$51,2,FALSE))</f>
        <v>0</v>
      </c>
      <c r="I24" s="54"/>
      <c r="J24" s="53">
        <f>IF(I24="",0,VLOOKUP(I24,'points ind'!$A$2:$B$52,2,FALSE))</f>
        <v>0</v>
      </c>
      <c r="K24" s="51">
        <f>IF(I24="",0,VLOOKUP(I24,'points clubs'!$A$2:$B$51,2,FALSE))</f>
        <v>0</v>
      </c>
      <c r="L24" s="42"/>
      <c r="M24" s="25">
        <f>IF(L24="",0,VLOOKUP(L24,'points ind'!$A$2:$B$52,2,FALSE))</f>
        <v>0</v>
      </c>
      <c r="N24" s="48">
        <f>IF(L24="",0,VLOOKUP(L24,'points clubs'!$A$2:$B$51,2,FALSE))</f>
        <v>0</v>
      </c>
      <c r="O24" s="54"/>
      <c r="P24" s="53">
        <f>IF(O24="",0,VLOOKUP(O24,'points ind'!$A$2:$B$52,2,FALSE))</f>
        <v>0</v>
      </c>
      <c r="Q24" s="51">
        <f>IF(O24="",0,VLOOKUP(O24,'points clubs'!$A$2:$B$51,2,FALSE))</f>
        <v>0</v>
      </c>
      <c r="R24" s="42">
        <v>20</v>
      </c>
      <c r="S24" s="25">
        <f>IF(R24="",0,VLOOKUP(R24,'points ind'!$A$2:$B$52,2,FALSE))</f>
        <v>32</v>
      </c>
      <c r="T24" s="48">
        <f>IF(R24="",0,VLOOKUP(R24,'points clubs'!$A$2:$B$51,2,FALSE))</f>
        <v>2</v>
      </c>
      <c r="U24" s="42"/>
      <c r="V24" s="25">
        <f>IF(U24="",0,VLOOKUP(U24,'points ind'!$A$2:$B$52,2,FALSE))</f>
        <v>0</v>
      </c>
      <c r="W24" s="48">
        <f>IF(U24="",0,VLOOKUP(U24,'points clubs'!$A$2:$B$51,2,FALSE))</f>
        <v>0</v>
      </c>
      <c r="X24" s="41">
        <v>7</v>
      </c>
      <c r="Y24" s="25">
        <f>IF(X24="",0,VLOOKUP(X24,'points ind'!$A$2:$B$52,2,FALSE))</f>
        <v>70</v>
      </c>
      <c r="Z24" s="48">
        <f>IF(X24="",0,VLOOKUP(X24,'points clubs'!$A$2:$B$51,2,FALSE))</f>
        <v>40</v>
      </c>
      <c r="AA24" s="261"/>
      <c r="AB24" s="262">
        <f>IF(AA24="",0,VLOOKUP(AA24,'points ind'!$A$2:$B$52,2,FALSE))</f>
        <v>0</v>
      </c>
      <c r="AC24" s="263">
        <f>IF(AA24="",0,VLOOKUP(AA24,'points clubs'!$A$2:$B$51,2,FALSE))</f>
        <v>0</v>
      </c>
      <c r="AD24" s="41">
        <v>8</v>
      </c>
      <c r="AE24" s="25">
        <f>IF(AD24="",0,VLOOKUP(AD24,'points ind'!$A$2:$B$52,2,FALSE))</f>
        <v>65</v>
      </c>
      <c r="AF24" s="48">
        <f>IF(AD24="",0,VLOOKUP(AD24,'points clubs'!$A$2:$B$51,2,FALSE))</f>
        <v>30</v>
      </c>
      <c r="AG24" s="41">
        <v>24</v>
      </c>
      <c r="AH24" s="25">
        <f>IF(AG24="",0,VLOOKUP(AG24,'points ind'!$A$2:$B$52,2,FALSE))</f>
        <v>24</v>
      </c>
      <c r="AI24" s="48">
        <f>IF(AG24="",0,VLOOKUP(AG24,'points clubs'!$A$2:$B$51,2,FALSE))</f>
        <v>0</v>
      </c>
      <c r="AJ24" s="26">
        <f t="shared" si="2"/>
        <v>191</v>
      </c>
      <c r="AK24" s="63">
        <f t="shared" si="3"/>
        <v>15</v>
      </c>
      <c r="AL24" s="257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191</v>
      </c>
      <c r="AM24" s="258">
        <f t="shared" si="4"/>
        <v>15</v>
      </c>
      <c r="AN24" s="22">
        <f t="shared" si="5"/>
        <v>0</v>
      </c>
      <c r="AO24" s="23">
        <f t="shared" si="6"/>
        <v>0</v>
      </c>
      <c r="AP24" s="23">
        <f t="shared" si="7"/>
        <v>0</v>
      </c>
      <c r="AQ24" s="23">
        <f t="shared" si="8"/>
        <v>0</v>
      </c>
      <c r="AR24" s="23">
        <f t="shared" si="9"/>
        <v>0</v>
      </c>
      <c r="AS24" s="23">
        <f t="shared" si="10"/>
        <v>72</v>
      </c>
      <c r="AT24" s="23">
        <f t="shared" si="11"/>
        <v>0</v>
      </c>
      <c r="AU24" s="23">
        <f t="shared" si="12"/>
        <v>0</v>
      </c>
      <c r="AV24" s="23">
        <f t="shared" si="13"/>
        <v>0</v>
      </c>
      <c r="AW24" s="23">
        <f t="shared" si="14"/>
        <v>0</v>
      </c>
      <c r="AX24" s="23">
        <f t="shared" si="15"/>
        <v>0</v>
      </c>
      <c r="AY24" s="23">
        <f t="shared" si="16"/>
        <v>0</v>
      </c>
      <c r="AZ24" s="23">
        <f t="shared" si="17"/>
        <v>0</v>
      </c>
      <c r="BA24" s="23">
        <f t="shared" si="18"/>
        <v>0</v>
      </c>
      <c r="BB24" s="27">
        <f t="shared" si="19"/>
        <v>0</v>
      </c>
      <c r="BC24" s="27">
        <f t="shared" si="20"/>
        <v>0</v>
      </c>
    </row>
    <row r="25" spans="1:55" s="6" customFormat="1" ht="15" x14ac:dyDescent="0.25">
      <c r="A25" s="21">
        <f t="shared" si="1"/>
        <v>16</v>
      </c>
      <c r="B25" s="125" t="s">
        <v>473</v>
      </c>
      <c r="C25" s="92">
        <v>2000</v>
      </c>
      <c r="D25" s="92" t="s">
        <v>11</v>
      </c>
      <c r="E25" s="223" t="s">
        <v>474</v>
      </c>
      <c r="F25" s="54"/>
      <c r="G25" s="53">
        <f>IF(F25="",0,VLOOKUP(F25,'points ind'!$A$2:$B$52,2,FALSE))</f>
        <v>0</v>
      </c>
      <c r="H25" s="51">
        <f>IF(F25="",0,VLOOKUP(F25,'points clubs'!$A$2:$B$51,2,FALSE))</f>
        <v>0</v>
      </c>
      <c r="I25" s="54"/>
      <c r="J25" s="53">
        <f>IF(I25="",0,VLOOKUP(I25,'points ind'!$A$2:$B$52,2,FALSE))</f>
        <v>0</v>
      </c>
      <c r="K25" s="51">
        <f>IF(I25="",0,VLOOKUP(I25,'points clubs'!$A$2:$B$51,2,FALSE))</f>
        <v>0</v>
      </c>
      <c r="L25" s="42"/>
      <c r="M25" s="25">
        <f>IF(L25="",0,VLOOKUP(L25,'points ind'!$A$2:$B$52,2,FALSE))</f>
        <v>0</v>
      </c>
      <c r="N25" s="48">
        <f>IF(L25="",0,VLOOKUP(L25,'points clubs'!$A$2:$B$51,2,FALSE))</f>
        <v>0</v>
      </c>
      <c r="O25" s="54"/>
      <c r="P25" s="53">
        <f>IF(O25="",0,VLOOKUP(O25,'points ind'!$A$2:$B$52,2,FALSE))</f>
        <v>0</v>
      </c>
      <c r="Q25" s="51">
        <f>IF(O25="",0,VLOOKUP(O25,'points clubs'!$A$2:$B$51,2,FALSE))</f>
        <v>0</v>
      </c>
      <c r="R25" s="42">
        <v>10</v>
      </c>
      <c r="S25" s="25">
        <f>IF(R25="",0,VLOOKUP(R25,'points ind'!$A$2:$B$52,2,FALSE))</f>
        <v>55</v>
      </c>
      <c r="T25" s="48">
        <f>IF(R25="",0,VLOOKUP(R25,'points clubs'!$A$2:$B$51,2,FALSE))</f>
        <v>22</v>
      </c>
      <c r="U25" s="42"/>
      <c r="V25" s="25">
        <f>IF(U25="",0,VLOOKUP(U25,'points ind'!$A$2:$B$52,2,FALSE))</f>
        <v>0</v>
      </c>
      <c r="W25" s="48">
        <f>IF(U25="",0,VLOOKUP(U25,'points clubs'!$A$2:$B$51,2,FALSE))</f>
        <v>0</v>
      </c>
      <c r="X25" s="41"/>
      <c r="Y25" s="25">
        <f>IF(X25="",0,VLOOKUP(X25,'points ind'!$A$2:$B$52,2,FALSE))</f>
        <v>0</v>
      </c>
      <c r="Z25" s="48">
        <f>IF(X25="",0,VLOOKUP(X25,'points clubs'!$A$2:$B$51,2,FALSE))</f>
        <v>0</v>
      </c>
      <c r="AA25" s="264"/>
      <c r="AB25" s="262">
        <f>IF(AA25="",0,VLOOKUP(AA25,'points ind'!$A$2:$B$52,2,FALSE))</f>
        <v>0</v>
      </c>
      <c r="AC25" s="263">
        <f>IF(AA25="",0,VLOOKUP(AA25,'points clubs'!$A$2:$B$51,2,FALSE))</f>
        <v>0</v>
      </c>
      <c r="AD25" s="41">
        <v>3</v>
      </c>
      <c r="AE25" s="25">
        <f>IF(AD25="",0,VLOOKUP(AD25,'points ind'!$A$2:$B$52,2,FALSE))</f>
        <v>90</v>
      </c>
      <c r="AF25" s="48">
        <f>IF(AD25="",0,VLOOKUP(AD25,'points clubs'!$A$2:$B$51,2,FALSE))</f>
        <v>80</v>
      </c>
      <c r="AG25" s="41">
        <v>15</v>
      </c>
      <c r="AH25" s="25">
        <f>IF(AG25="",0,VLOOKUP(AG25,'points ind'!$A$2:$B$52,2,FALSE))</f>
        <v>42</v>
      </c>
      <c r="AI25" s="48">
        <f>IF(AG25="",0,VLOOKUP(AG25,'points clubs'!$A$2:$B$51,2,FALSE))</f>
        <v>12</v>
      </c>
      <c r="AJ25" s="26">
        <f t="shared" si="2"/>
        <v>187</v>
      </c>
      <c r="AK25" s="63">
        <f t="shared" si="3"/>
        <v>16</v>
      </c>
      <c r="AL25" s="257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187</v>
      </c>
      <c r="AM25" s="258">
        <f t="shared" si="4"/>
        <v>16</v>
      </c>
      <c r="AN25" s="22">
        <f t="shared" si="5"/>
        <v>0</v>
      </c>
      <c r="AO25" s="23">
        <f t="shared" si="6"/>
        <v>114</v>
      </c>
      <c r="AP25" s="23">
        <f t="shared" si="7"/>
        <v>0</v>
      </c>
      <c r="AQ25" s="23">
        <f t="shared" si="8"/>
        <v>0</v>
      </c>
      <c r="AR25" s="23">
        <f t="shared" si="9"/>
        <v>0</v>
      </c>
      <c r="AS25" s="23">
        <f t="shared" si="10"/>
        <v>0</v>
      </c>
      <c r="AT25" s="23">
        <f t="shared" si="11"/>
        <v>0</v>
      </c>
      <c r="AU25" s="23">
        <f t="shared" si="12"/>
        <v>0</v>
      </c>
      <c r="AV25" s="23">
        <f t="shared" si="13"/>
        <v>0</v>
      </c>
      <c r="AW25" s="23">
        <f t="shared" si="14"/>
        <v>0</v>
      </c>
      <c r="AX25" s="23">
        <f t="shared" si="15"/>
        <v>0</v>
      </c>
      <c r="AY25" s="23">
        <f t="shared" si="16"/>
        <v>0</v>
      </c>
      <c r="AZ25" s="23">
        <f t="shared" si="17"/>
        <v>0</v>
      </c>
      <c r="BA25" s="23">
        <f t="shared" si="18"/>
        <v>0</v>
      </c>
      <c r="BB25" s="27">
        <f t="shared" si="19"/>
        <v>0</v>
      </c>
      <c r="BC25" s="27">
        <f t="shared" si="20"/>
        <v>0</v>
      </c>
    </row>
    <row r="26" spans="1:55" s="6" customFormat="1" ht="15" x14ac:dyDescent="0.25">
      <c r="A26" s="21">
        <f t="shared" si="1"/>
        <v>17</v>
      </c>
      <c r="B26" s="91" t="s">
        <v>229</v>
      </c>
      <c r="C26" s="97">
        <v>2000</v>
      </c>
      <c r="D26" s="97" t="s">
        <v>22</v>
      </c>
      <c r="E26" s="37">
        <v>2632356</v>
      </c>
      <c r="F26" s="52"/>
      <c r="G26" s="53">
        <f>IF(F26="",0,VLOOKUP(F26,'points ind'!$A$2:$B$52,2,FALSE))</f>
        <v>0</v>
      </c>
      <c r="H26" s="51">
        <f>IF(F26="",0,VLOOKUP(F26,'points clubs'!$A$2:$B$51,2,FALSE))</f>
        <v>0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41">
        <v>13</v>
      </c>
      <c r="M26" s="25">
        <f>IF(L26="",0,VLOOKUP(L26,'points ind'!$A$2:$B$52,2,FALSE))</f>
        <v>46</v>
      </c>
      <c r="N26" s="48">
        <f>IF(L26="",0,VLOOKUP(L26,'points clubs'!$A$2:$B$51,2,FALSE))</f>
        <v>16</v>
      </c>
      <c r="O26" s="52"/>
      <c r="P26" s="53">
        <f>IF(O26="",0,VLOOKUP(O26,'points ind'!$A$2:$B$52,2,FALSE))</f>
        <v>0</v>
      </c>
      <c r="Q26" s="51">
        <f>IF(O26="",0,VLOOKUP(O26,'points clubs'!$A$2:$B$51,2,FALSE))</f>
        <v>0</v>
      </c>
      <c r="R26" s="41">
        <v>18</v>
      </c>
      <c r="S26" s="25">
        <f>IF(R26="",0,VLOOKUP(R26,'points ind'!$A$2:$B$52,2,FALSE))</f>
        <v>36</v>
      </c>
      <c r="T26" s="48">
        <f>IF(R26="",0,VLOOKUP(R26,'points clubs'!$A$2:$B$51,2,FALSE))</f>
        <v>6</v>
      </c>
      <c r="U26" s="41"/>
      <c r="V26" s="25">
        <f>IF(U26="",0,VLOOKUP(U26,'points ind'!$A$2:$B$52,2,FALSE))</f>
        <v>0</v>
      </c>
      <c r="W26" s="48">
        <f>IF(U26="",0,VLOOKUP(U26,'points clubs'!$A$2:$B$51,2,FALSE))</f>
        <v>0</v>
      </c>
      <c r="X26" s="41"/>
      <c r="Y26" s="25">
        <f>IF(X26="",0,VLOOKUP(X26,'points ind'!$A$2:$B$52,2,FALSE))</f>
        <v>0</v>
      </c>
      <c r="Z26" s="48">
        <f>IF(X26="",0,VLOOKUP(X26,'points clubs'!$A$2:$B$51,2,FALSE))</f>
        <v>0</v>
      </c>
      <c r="AA26" s="261"/>
      <c r="AB26" s="262">
        <f>IF(AA26="",0,VLOOKUP(AA26,'points ind'!$A$2:$B$52,2,FALSE))</f>
        <v>0</v>
      </c>
      <c r="AC26" s="263">
        <f>IF(AA26="",0,VLOOKUP(AA26,'points clubs'!$A$2:$B$51,2,FALSE))</f>
        <v>0</v>
      </c>
      <c r="AD26" s="41">
        <v>2</v>
      </c>
      <c r="AE26" s="25">
        <f>IF(AD26="",0,VLOOKUP(AD26,'points ind'!$A$2:$B$52,2,FALSE))</f>
        <v>95</v>
      </c>
      <c r="AF26" s="48">
        <f>IF(AD26="",0,VLOOKUP(AD26,'points clubs'!$A$2:$B$51,2,FALSE))</f>
        <v>90</v>
      </c>
      <c r="AG26" s="41">
        <v>33</v>
      </c>
      <c r="AH26" s="25">
        <f>IF(AG26="",0,VLOOKUP(AG26,'points ind'!$A$2:$B$52,2,FALSE))</f>
        <v>6</v>
      </c>
      <c r="AI26" s="48">
        <f>IF(AG26="",0,VLOOKUP(AG26,'points clubs'!$A$2:$B$51,2,FALSE))</f>
        <v>0</v>
      </c>
      <c r="AJ26" s="26">
        <f t="shared" si="2"/>
        <v>183</v>
      </c>
      <c r="AK26" s="63">
        <f t="shared" si="3"/>
        <v>17</v>
      </c>
      <c r="AL26" s="257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183</v>
      </c>
      <c r="AM26" s="258">
        <f t="shared" si="4"/>
        <v>17</v>
      </c>
      <c r="AN26" s="22">
        <f t="shared" si="5"/>
        <v>0</v>
      </c>
      <c r="AO26" s="23">
        <f t="shared" si="6"/>
        <v>0</v>
      </c>
      <c r="AP26" s="23">
        <f t="shared" si="7"/>
        <v>0</v>
      </c>
      <c r="AQ26" s="23">
        <f t="shared" si="8"/>
        <v>0</v>
      </c>
      <c r="AR26" s="23">
        <f t="shared" si="9"/>
        <v>0</v>
      </c>
      <c r="AS26" s="23">
        <f t="shared" si="10"/>
        <v>0</v>
      </c>
      <c r="AT26" s="23">
        <f t="shared" si="11"/>
        <v>0</v>
      </c>
      <c r="AU26" s="23">
        <f t="shared" si="12"/>
        <v>0</v>
      </c>
      <c r="AV26" s="23">
        <f t="shared" si="13"/>
        <v>0</v>
      </c>
      <c r="AW26" s="23">
        <f t="shared" si="14"/>
        <v>0</v>
      </c>
      <c r="AX26" s="23">
        <f t="shared" si="15"/>
        <v>0</v>
      </c>
      <c r="AY26" s="23">
        <f t="shared" si="16"/>
        <v>0</v>
      </c>
      <c r="AZ26" s="23">
        <f t="shared" si="17"/>
        <v>112</v>
      </c>
      <c r="BA26" s="23">
        <f t="shared" si="18"/>
        <v>0</v>
      </c>
      <c r="BB26" s="27">
        <f t="shared" si="19"/>
        <v>0</v>
      </c>
      <c r="BC26" s="226">
        <f t="shared" si="20"/>
        <v>0</v>
      </c>
    </row>
    <row r="27" spans="1:55" s="6" customFormat="1" ht="15" x14ac:dyDescent="0.25">
      <c r="A27" s="21">
        <f t="shared" si="1"/>
        <v>18</v>
      </c>
      <c r="B27" s="91" t="s">
        <v>255</v>
      </c>
      <c r="C27" s="92">
        <v>2000</v>
      </c>
      <c r="D27" s="92" t="s">
        <v>13</v>
      </c>
      <c r="E27" s="38">
        <v>2638170</v>
      </c>
      <c r="F27" s="54"/>
      <c r="G27" s="53">
        <f>IF(F27="",0,VLOOKUP(F27,'points ind'!$A$2:$B$52,2,FALSE))</f>
        <v>0</v>
      </c>
      <c r="H27" s="51">
        <f>IF(F27="",0,VLOOKUP(F27,'points clubs'!$A$2:$B$51,2,FALSE))</f>
        <v>0</v>
      </c>
      <c r="I27" s="54"/>
      <c r="J27" s="53">
        <f>IF(I27="",0,VLOOKUP(I27,'points ind'!$A$2:$B$52,2,FALSE))</f>
        <v>0</v>
      </c>
      <c r="K27" s="51">
        <f>IF(I27="",0,VLOOKUP(I27,'points clubs'!$A$2:$B$51,2,FALSE))</f>
        <v>0</v>
      </c>
      <c r="L27" s="42">
        <v>9</v>
      </c>
      <c r="M27" s="25">
        <f>IF(L27="",0,VLOOKUP(L27,'points ind'!$A$2:$B$52,2,FALSE))</f>
        <v>60</v>
      </c>
      <c r="N27" s="48">
        <f>IF(L27="",0,VLOOKUP(L27,'points clubs'!$A$2:$B$51,2,FALSE))</f>
        <v>25</v>
      </c>
      <c r="O27" s="54"/>
      <c r="P27" s="53">
        <f>IF(O27="",0,VLOOKUP(O27,'points ind'!$A$2:$B$52,2,FALSE))</f>
        <v>0</v>
      </c>
      <c r="Q27" s="51">
        <f>IF(O27="",0,VLOOKUP(O27,'points clubs'!$A$2:$B$51,2,FALSE))</f>
        <v>0</v>
      </c>
      <c r="R27" s="42">
        <v>26</v>
      </c>
      <c r="S27" s="25">
        <f>IF(R27="",0,VLOOKUP(R27,'points ind'!$A$2:$B$52,2,FALSE))</f>
        <v>20</v>
      </c>
      <c r="T27" s="48">
        <f>IF(R27="",0,VLOOKUP(R27,'points clubs'!$A$2:$B$51,2,FALSE))</f>
        <v>0</v>
      </c>
      <c r="U27" s="42">
        <v>6</v>
      </c>
      <c r="V27" s="25">
        <f>IF(U27="",0,VLOOKUP(U27,'points ind'!$A$2:$B$52,2,FALSE))</f>
        <v>75</v>
      </c>
      <c r="W27" s="48">
        <f>IF(U27="",0,VLOOKUP(U27,'points clubs'!$A$2:$B$51,2,FALSE))</f>
        <v>50</v>
      </c>
      <c r="X27" s="42"/>
      <c r="Y27" s="25">
        <f>IF(X27="",0,VLOOKUP(X27,'points ind'!$A$2:$B$52,2,FALSE))</f>
        <v>0</v>
      </c>
      <c r="Z27" s="48">
        <f>IF(X27="",0,VLOOKUP(X27,'points clubs'!$A$2:$B$51,2,FALSE))</f>
        <v>0</v>
      </c>
      <c r="AA27" s="264"/>
      <c r="AB27" s="262">
        <f>IF(AA27="",0,VLOOKUP(AA27,'points ind'!$A$2:$B$52,2,FALSE))</f>
        <v>0</v>
      </c>
      <c r="AC27" s="263">
        <f>IF(AA27="",0,VLOOKUP(AA27,'points clubs'!$A$2:$B$51,2,FALSE))</f>
        <v>0</v>
      </c>
      <c r="AD27" s="42"/>
      <c r="AE27" s="25">
        <f>IF(AD27="",0,VLOOKUP(AD27,'points ind'!$A$2:$B$52,2,FALSE))</f>
        <v>0</v>
      </c>
      <c r="AF27" s="48">
        <f>IF(AD27="",0,VLOOKUP(AD27,'points clubs'!$A$2:$B$51,2,FALSE))</f>
        <v>0</v>
      </c>
      <c r="AG27" s="42">
        <v>25</v>
      </c>
      <c r="AH27" s="25">
        <f>IF(AG27="",0,VLOOKUP(AG27,'points ind'!$A$2:$B$52,2,FALSE))</f>
        <v>22</v>
      </c>
      <c r="AI27" s="48">
        <f>IF(AG27="",0,VLOOKUP(AG27,'points clubs'!$A$2:$B$51,2,FALSE))</f>
        <v>0</v>
      </c>
      <c r="AJ27" s="26">
        <f t="shared" si="2"/>
        <v>177</v>
      </c>
      <c r="AK27" s="63">
        <f t="shared" si="3"/>
        <v>19</v>
      </c>
      <c r="AL27" s="257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177</v>
      </c>
      <c r="AM27" s="258">
        <f t="shared" si="4"/>
        <v>18</v>
      </c>
      <c r="AN27" s="22">
        <f t="shared" si="5"/>
        <v>0</v>
      </c>
      <c r="AO27" s="23">
        <f t="shared" si="6"/>
        <v>0</v>
      </c>
      <c r="AP27" s="23">
        <f t="shared" si="7"/>
        <v>0</v>
      </c>
      <c r="AQ27" s="23">
        <f t="shared" si="8"/>
        <v>75</v>
      </c>
      <c r="AR27" s="23">
        <f t="shared" si="9"/>
        <v>0</v>
      </c>
      <c r="AS27" s="23">
        <f t="shared" si="10"/>
        <v>0</v>
      </c>
      <c r="AT27" s="23">
        <f t="shared" si="11"/>
        <v>0</v>
      </c>
      <c r="AU27" s="23">
        <f t="shared" si="12"/>
        <v>0</v>
      </c>
      <c r="AV27" s="23">
        <f t="shared" si="13"/>
        <v>0</v>
      </c>
      <c r="AW27" s="23">
        <f t="shared" si="14"/>
        <v>0</v>
      </c>
      <c r="AX27" s="23">
        <f t="shared" si="15"/>
        <v>0</v>
      </c>
      <c r="AY27" s="23">
        <f t="shared" si="16"/>
        <v>0</v>
      </c>
      <c r="AZ27" s="23">
        <f t="shared" si="17"/>
        <v>0</v>
      </c>
      <c r="BA27" s="23">
        <f t="shared" si="18"/>
        <v>0</v>
      </c>
      <c r="BB27" s="27">
        <f t="shared" si="19"/>
        <v>0</v>
      </c>
      <c r="BC27" s="226">
        <f t="shared" si="20"/>
        <v>0</v>
      </c>
    </row>
    <row r="28" spans="1:55" s="6" customFormat="1" ht="15" x14ac:dyDescent="0.25">
      <c r="A28" s="21">
        <f t="shared" si="1"/>
        <v>19</v>
      </c>
      <c r="B28" s="99" t="s">
        <v>238</v>
      </c>
      <c r="C28" s="95">
        <v>1999</v>
      </c>
      <c r="D28" s="95" t="s">
        <v>52</v>
      </c>
      <c r="E28" s="37">
        <v>2628834</v>
      </c>
      <c r="F28" s="52"/>
      <c r="G28" s="53">
        <f>IF(F28="",0,VLOOKUP(F28,'points ind'!$A$2:$B$52,2,FALSE))</f>
        <v>0</v>
      </c>
      <c r="H28" s="51">
        <f>IF(F28="",0,VLOOKUP(F28,'points clubs'!$A$2:$B$51,2,FALSE))</f>
        <v>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41">
        <v>7</v>
      </c>
      <c r="M28" s="25">
        <f>IF(L28="",0,VLOOKUP(L28,'points ind'!$A$2:$B$52,2,FALSE))</f>
        <v>70</v>
      </c>
      <c r="N28" s="48">
        <f>IF(L28="",0,VLOOKUP(L28,'points clubs'!$A$2:$B$51,2,FALSE))</f>
        <v>40</v>
      </c>
      <c r="O28" s="52"/>
      <c r="P28" s="53">
        <f>IF(O28="",0,VLOOKUP(O28,'points ind'!$A$2:$B$52,2,FALSE))</f>
        <v>0</v>
      </c>
      <c r="Q28" s="51">
        <f>IF(O28="",0,VLOOKUP(O28,'points clubs'!$A$2:$B$51,2,FALSE))</f>
        <v>0</v>
      </c>
      <c r="R28" s="41">
        <v>30</v>
      </c>
      <c r="S28" s="25">
        <f>IF(R28="",0,VLOOKUP(R28,'points ind'!$A$2:$B$52,2,FALSE))</f>
        <v>12</v>
      </c>
      <c r="T28" s="48">
        <f>IF(R28="",0,VLOOKUP(R28,'points clubs'!$A$2:$B$51,2,FALSE))</f>
        <v>0</v>
      </c>
      <c r="U28" s="41">
        <v>14</v>
      </c>
      <c r="V28" s="25">
        <f>IF(U28="",0,VLOOKUP(U28,'points ind'!$A$2:$B$52,2,FALSE))</f>
        <v>44</v>
      </c>
      <c r="W28" s="48">
        <f>IF(U28="",0,VLOOKUP(U28,'points clubs'!$A$2:$B$51,2,FALSE))</f>
        <v>14</v>
      </c>
      <c r="X28" s="41">
        <v>16</v>
      </c>
      <c r="Y28" s="25">
        <f>IF(X28="",0,VLOOKUP(X28,'points ind'!$A$2:$B$52,2,FALSE))</f>
        <v>40</v>
      </c>
      <c r="Z28" s="48">
        <f>IF(X28="",0,VLOOKUP(X28,'points clubs'!$A$2:$B$51,2,FALSE))</f>
        <v>10</v>
      </c>
      <c r="AA28" s="261"/>
      <c r="AB28" s="262">
        <f>IF(AA28="",0,VLOOKUP(AA28,'points ind'!$A$2:$B$52,2,FALSE))</f>
        <v>0</v>
      </c>
      <c r="AC28" s="263">
        <f>IF(AA28="",0,VLOOKUP(AA28,'points clubs'!$A$2:$B$51,2,FALSE))</f>
        <v>0</v>
      </c>
      <c r="AD28" s="41"/>
      <c r="AE28" s="25">
        <f>IF(AD28="",0,VLOOKUP(AD28,'points ind'!$A$2:$B$52,2,FALSE))</f>
        <v>0</v>
      </c>
      <c r="AF28" s="48">
        <f>IF(AD28="",0,VLOOKUP(AD28,'points clubs'!$A$2:$B$51,2,FALSE))</f>
        <v>0</v>
      </c>
      <c r="AG28" s="41">
        <v>32</v>
      </c>
      <c r="AH28" s="25">
        <f>IF(AG28="",0,VLOOKUP(AG28,'points ind'!$A$2:$B$52,2,FALSE))</f>
        <v>8</v>
      </c>
      <c r="AI28" s="48">
        <f>IF(AG28="",0,VLOOKUP(AG28,'points clubs'!$A$2:$B$51,2,FALSE))</f>
        <v>0</v>
      </c>
      <c r="AJ28" s="26">
        <f t="shared" si="2"/>
        <v>174</v>
      </c>
      <c r="AK28" s="63">
        <f t="shared" si="3"/>
        <v>20</v>
      </c>
      <c r="AL28" s="257">
        <f>IF(AG28&gt;0,(LARGE((G28,M28,P28,S28,V28,Y28,AB28,AE28),1)+LARGE((G28,M28,P28,S28,V28,Y28,AB28,AE28),2)+LARGE((G28,M28,P28,S28,V28,Y28,AB28,AE28),3)+LARGE((G28,M28,P28,S28,V28,Y28,AB28,AE28),4)+AH28),(LARGE((G28,M28,P28,S28,V28,Y28,AB28,AE28),1)+LARGE((G28,M28,P28,S28,V28,Y28,AB28,AE28),2)+LARGE((G28,M28,P28,S28,V28,Y28,AB28,AE28),3)+LARGE((G28,M28,P28,S28,V28,Y28,AB28,AE28),4)+LARGE((G28,M28,P28,S28,V28,Y28,AB28,AE28),5)))</f>
        <v>174</v>
      </c>
      <c r="AM28" s="258">
        <f t="shared" si="4"/>
        <v>19</v>
      </c>
      <c r="AN28" s="22">
        <f t="shared" si="5"/>
        <v>0</v>
      </c>
      <c r="AO28" s="23">
        <f t="shared" si="6"/>
        <v>0</v>
      </c>
      <c r="AP28" s="23">
        <f t="shared" si="7"/>
        <v>0</v>
      </c>
      <c r="AQ28" s="23">
        <f t="shared" si="8"/>
        <v>0</v>
      </c>
      <c r="AR28" s="23">
        <f t="shared" si="9"/>
        <v>0</v>
      </c>
      <c r="AS28" s="23">
        <f t="shared" si="10"/>
        <v>0</v>
      </c>
      <c r="AT28" s="23">
        <f t="shared" si="11"/>
        <v>0</v>
      </c>
      <c r="AU28" s="23">
        <f t="shared" si="12"/>
        <v>0</v>
      </c>
      <c r="AV28" s="23">
        <f t="shared" si="13"/>
        <v>0</v>
      </c>
      <c r="AW28" s="23">
        <f t="shared" si="14"/>
        <v>0</v>
      </c>
      <c r="AX28" s="23">
        <f t="shared" si="15"/>
        <v>0</v>
      </c>
      <c r="AY28" s="23">
        <f t="shared" si="16"/>
        <v>0</v>
      </c>
      <c r="AZ28" s="23">
        <f t="shared" si="17"/>
        <v>0</v>
      </c>
      <c r="BA28" s="23">
        <f t="shared" si="18"/>
        <v>64</v>
      </c>
      <c r="BB28" s="27">
        <f t="shared" si="19"/>
        <v>0</v>
      </c>
      <c r="BC28" s="226">
        <f t="shared" si="20"/>
        <v>0</v>
      </c>
    </row>
    <row r="29" spans="1:55" s="6" customFormat="1" ht="15" x14ac:dyDescent="0.25">
      <c r="A29" s="21">
        <f t="shared" si="1"/>
        <v>20</v>
      </c>
      <c r="B29" s="89" t="s">
        <v>237</v>
      </c>
      <c r="C29" s="95">
        <v>1999</v>
      </c>
      <c r="D29" s="95" t="s">
        <v>11</v>
      </c>
      <c r="E29" s="37">
        <v>2649145</v>
      </c>
      <c r="F29" s="54"/>
      <c r="G29" s="53">
        <f>IF(F29="",0,VLOOKUP(F29,'points ind'!$A$2:$B$52,2,FALSE))</f>
        <v>0</v>
      </c>
      <c r="H29" s="51">
        <f>IF(F29="",0,VLOOKUP(F29,'points clubs'!$A$2:$B$51,2,FALSE))</f>
        <v>0</v>
      </c>
      <c r="I29" s="54"/>
      <c r="J29" s="53">
        <f>IF(I29="",0,VLOOKUP(I29,'points ind'!$A$2:$B$52,2,FALSE))</f>
        <v>0</v>
      </c>
      <c r="K29" s="51">
        <f>IF(I29="",0,VLOOKUP(I29,'points clubs'!$A$2:$B$51,2,FALSE))</f>
        <v>0</v>
      </c>
      <c r="L29" s="42"/>
      <c r="M29" s="25">
        <f>IF(L29="",0,VLOOKUP(L29,'points ind'!$A$2:$B$52,2,FALSE))</f>
        <v>0</v>
      </c>
      <c r="N29" s="48">
        <f>IF(L29="",0,VLOOKUP(L29,'points clubs'!$A$2:$B$51,2,FALSE))</f>
        <v>0</v>
      </c>
      <c r="O29" s="52"/>
      <c r="P29" s="53">
        <f>IF(O29="",0,VLOOKUP(O29,'points ind'!$A$2:$B$52,2,FALSE))</f>
        <v>0</v>
      </c>
      <c r="Q29" s="51">
        <f>IF(O29="",0,VLOOKUP(O29,'points clubs'!$A$2:$B$51,2,FALSE))</f>
        <v>0</v>
      </c>
      <c r="R29" s="41">
        <v>22</v>
      </c>
      <c r="S29" s="25">
        <f>IF(R29="",0,VLOOKUP(R29,'points ind'!$A$2:$B$52,2,FALSE))</f>
        <v>28</v>
      </c>
      <c r="T29" s="48">
        <f>IF(R29="",0,VLOOKUP(R29,'points clubs'!$A$2:$B$51,2,FALSE))</f>
        <v>0</v>
      </c>
      <c r="U29" s="41">
        <v>5</v>
      </c>
      <c r="V29" s="25">
        <f>IF(U29="",0,VLOOKUP(U29,'points ind'!$A$2:$B$52,2,FALSE))</f>
        <v>80</v>
      </c>
      <c r="W29" s="48">
        <f>IF(U29="",0,VLOOKUP(U29,'points clubs'!$A$2:$B$51,2,FALSE))</f>
        <v>60</v>
      </c>
      <c r="X29" s="41">
        <v>12</v>
      </c>
      <c r="Y29" s="25">
        <f>IF(X29="",0,VLOOKUP(X29,'points ind'!$A$2:$B$52,2,FALSE))</f>
        <v>48</v>
      </c>
      <c r="Z29" s="48">
        <f>IF(X29="",0,VLOOKUP(X29,'points clubs'!$A$2:$B$51,2,FALSE))</f>
        <v>18</v>
      </c>
      <c r="AA29" s="261"/>
      <c r="AB29" s="262">
        <f>IF(AA29="",0,VLOOKUP(AA29,'points ind'!$A$2:$B$52,2,FALSE))</f>
        <v>0</v>
      </c>
      <c r="AC29" s="263">
        <f>IF(AA29="",0,VLOOKUP(AA29,'points clubs'!$A$2:$B$51,2,FALSE))</f>
        <v>0</v>
      </c>
      <c r="AD29" s="41"/>
      <c r="AE29" s="25">
        <f>IF(AD29="",0,VLOOKUP(AD29,'points ind'!$A$2:$B$52,2,FALSE))</f>
        <v>0</v>
      </c>
      <c r="AF29" s="48">
        <f>IF(AD29="",0,VLOOKUP(AD29,'points clubs'!$A$2:$B$51,2,FALSE))</f>
        <v>0</v>
      </c>
      <c r="AG29" s="41">
        <v>28</v>
      </c>
      <c r="AH29" s="25">
        <f>IF(AG29="",0,VLOOKUP(AG29,'points ind'!$A$2:$B$52,2,FALSE))</f>
        <v>16</v>
      </c>
      <c r="AI29" s="48">
        <f>IF(AG29="",0,VLOOKUP(AG29,'points clubs'!$A$2:$B$51,2,FALSE))</f>
        <v>0</v>
      </c>
      <c r="AJ29" s="26">
        <f t="shared" si="2"/>
        <v>172</v>
      </c>
      <c r="AK29" s="63">
        <f t="shared" si="3"/>
        <v>21</v>
      </c>
      <c r="AL29" s="257">
        <f>IF(AG29&gt;0,(LARGE((G29,M29,P29,S29,V29,Y29,AB29,AE29),1)+LARGE((G29,M29,P29,S29,V29,Y29,AB29,AE29),2)+LARGE((G29,M29,P29,S29,V29,Y29,AB29,AE29),3)+LARGE((G29,M29,P29,S29,V29,Y29,AB29,AE29),4)+AH29),(LARGE((G29,M29,P29,S29,V29,Y29,AB29,AE29),1)+LARGE((G29,M29,P29,S29,V29,Y29,AB29,AE29),2)+LARGE((G29,M29,P29,S29,V29,Y29,AB29,AE29),3)+LARGE((G29,M29,P29,S29,V29,Y29,AB29,AE29),4)+LARGE((G29,M29,P29,S29,V29,Y29,AB29,AE29),5)))</f>
        <v>172</v>
      </c>
      <c r="AM29" s="258">
        <f t="shared" si="4"/>
        <v>20</v>
      </c>
      <c r="AN29" s="22">
        <f t="shared" si="5"/>
        <v>0</v>
      </c>
      <c r="AO29" s="23">
        <f t="shared" si="6"/>
        <v>78</v>
      </c>
      <c r="AP29" s="23">
        <f t="shared" si="7"/>
        <v>0</v>
      </c>
      <c r="AQ29" s="23">
        <f t="shared" si="8"/>
        <v>0</v>
      </c>
      <c r="AR29" s="23">
        <f t="shared" si="9"/>
        <v>0</v>
      </c>
      <c r="AS29" s="23">
        <f t="shared" si="10"/>
        <v>0</v>
      </c>
      <c r="AT29" s="23">
        <f t="shared" si="11"/>
        <v>0</v>
      </c>
      <c r="AU29" s="23">
        <f t="shared" si="12"/>
        <v>0</v>
      </c>
      <c r="AV29" s="23">
        <f t="shared" si="13"/>
        <v>0</v>
      </c>
      <c r="AW29" s="23">
        <f t="shared" si="14"/>
        <v>0</v>
      </c>
      <c r="AX29" s="23">
        <f t="shared" si="15"/>
        <v>0</v>
      </c>
      <c r="AY29" s="23">
        <f t="shared" si="16"/>
        <v>0</v>
      </c>
      <c r="AZ29" s="23">
        <f t="shared" si="17"/>
        <v>0</v>
      </c>
      <c r="BA29" s="23">
        <f t="shared" si="18"/>
        <v>0</v>
      </c>
      <c r="BB29" s="27">
        <f t="shared" si="19"/>
        <v>0</v>
      </c>
      <c r="BC29" s="226">
        <f t="shared" si="20"/>
        <v>0</v>
      </c>
    </row>
    <row r="30" spans="1:55" s="6" customFormat="1" ht="15" x14ac:dyDescent="0.25">
      <c r="A30" s="21">
        <f t="shared" si="1"/>
        <v>21</v>
      </c>
      <c r="B30" s="91" t="s">
        <v>244</v>
      </c>
      <c r="C30" s="92">
        <v>2000</v>
      </c>
      <c r="D30" s="92" t="s">
        <v>22</v>
      </c>
      <c r="E30" s="37">
        <v>2658595</v>
      </c>
      <c r="F30" s="52"/>
      <c r="G30" s="53">
        <f>IF(F30="",0,VLOOKUP(F30,'points ind'!$A$2:$B$52,2,FALSE))</f>
        <v>0</v>
      </c>
      <c r="H30" s="51">
        <f>IF(F30="",0,VLOOKUP(F30,'points clubs'!$A$2:$B$51,2,FALSE))</f>
        <v>0</v>
      </c>
      <c r="I30" s="52"/>
      <c r="J30" s="53">
        <f>IF(I30="",0,VLOOKUP(I30,'points ind'!$A$2:$B$52,2,FALSE))</f>
        <v>0</v>
      </c>
      <c r="K30" s="51">
        <f>IF(I30="",0,VLOOKUP(I30,'points clubs'!$A$2:$B$51,2,FALSE))</f>
        <v>0</v>
      </c>
      <c r="L30" s="41">
        <v>6</v>
      </c>
      <c r="M30" s="25">
        <f>IF(L30="",0,VLOOKUP(L30,'points ind'!$A$2:$B$52,2,FALSE))</f>
        <v>75</v>
      </c>
      <c r="N30" s="48">
        <f>IF(L30="",0,VLOOKUP(L30,'points clubs'!$A$2:$B$51,2,FALSE))</f>
        <v>50</v>
      </c>
      <c r="O30" s="52"/>
      <c r="P30" s="53">
        <f>IF(O30="",0,VLOOKUP(O30,'points ind'!$A$2:$B$52,2,FALSE))</f>
        <v>0</v>
      </c>
      <c r="Q30" s="51">
        <f>IF(O30="",0,VLOOKUP(O30,'points clubs'!$A$2:$B$51,2,FALSE))</f>
        <v>0</v>
      </c>
      <c r="R30" s="41">
        <v>13</v>
      </c>
      <c r="S30" s="25">
        <f>IF(R30="",0,VLOOKUP(R30,'points ind'!$A$2:$B$52,2,FALSE))</f>
        <v>46</v>
      </c>
      <c r="T30" s="48">
        <f>IF(R30="",0,VLOOKUP(R30,'points clubs'!$A$2:$B$51,2,FALSE))</f>
        <v>16</v>
      </c>
      <c r="U30" s="41"/>
      <c r="V30" s="25">
        <f>IF(U30="",0,VLOOKUP(U30,'points ind'!$A$2:$B$52,2,FALSE))</f>
        <v>0</v>
      </c>
      <c r="W30" s="48">
        <f>IF(U30="",0,VLOOKUP(U30,'points clubs'!$A$2:$B$51,2,FALSE))</f>
        <v>0</v>
      </c>
      <c r="X30" s="41"/>
      <c r="Y30" s="25">
        <f>IF(X30="",0,VLOOKUP(X30,'points ind'!$A$2:$B$52,2,FALSE))</f>
        <v>0</v>
      </c>
      <c r="Z30" s="48">
        <f>IF(X30="",0,VLOOKUP(X30,'points clubs'!$A$2:$B$51,2,FALSE))</f>
        <v>0</v>
      </c>
      <c r="AA30" s="261"/>
      <c r="AB30" s="262">
        <f>IF(AA30="",0,VLOOKUP(AA30,'points ind'!$A$2:$B$52,2,FALSE))</f>
        <v>0</v>
      </c>
      <c r="AC30" s="263">
        <f>IF(AA30="",0,VLOOKUP(AA30,'points clubs'!$A$2:$B$51,2,FALSE))</f>
        <v>0</v>
      </c>
      <c r="AD30" s="41"/>
      <c r="AE30" s="25">
        <f>IF(AD30="",0,VLOOKUP(AD30,'points ind'!$A$2:$B$52,2,FALSE))</f>
        <v>0</v>
      </c>
      <c r="AF30" s="48">
        <f>IF(AD30="",0,VLOOKUP(AD30,'points clubs'!$A$2:$B$51,2,FALSE))</f>
        <v>0</v>
      </c>
      <c r="AG30" s="41">
        <v>11</v>
      </c>
      <c r="AH30" s="25">
        <f>IF(AG30="",0,VLOOKUP(AG30,'points ind'!$A$2:$B$52,2,FALSE))</f>
        <v>50</v>
      </c>
      <c r="AI30" s="48">
        <f>IF(AG30="",0,VLOOKUP(AG30,'points clubs'!$A$2:$B$51,2,FALSE))</f>
        <v>20</v>
      </c>
      <c r="AJ30" s="26">
        <f t="shared" si="2"/>
        <v>171</v>
      </c>
      <c r="AK30" s="63">
        <f t="shared" si="3"/>
        <v>22</v>
      </c>
      <c r="AL30" s="257">
        <f>IF(AG30&gt;0,(LARGE((G30,M30,P30,S30,V30,Y30,AB30,AE30),1)+LARGE((G30,M30,P30,S30,V30,Y30,AB30,AE30),2)+LARGE((G30,M30,P30,S30,V30,Y30,AB30,AE30),3)+LARGE((G30,M30,P30,S30,V30,Y30,AB30,AE30),4)+AH30),(LARGE((G30,M30,P30,S30,V30,Y30,AB30,AE30),1)+LARGE((G30,M30,P30,S30,V30,Y30,AB30,AE30),2)+LARGE((G30,M30,P30,S30,V30,Y30,AB30,AE30),3)+LARGE((G30,M30,P30,S30,V30,Y30,AB30,AE30),4)+LARGE((G30,M30,P30,S30,V30,Y30,AB30,AE30),5)))</f>
        <v>171</v>
      </c>
      <c r="AM30" s="258">
        <f t="shared" si="4"/>
        <v>21</v>
      </c>
      <c r="AN30" s="22">
        <f t="shared" si="5"/>
        <v>0</v>
      </c>
      <c r="AO30" s="23">
        <f t="shared" si="6"/>
        <v>0</v>
      </c>
      <c r="AP30" s="23">
        <f t="shared" si="7"/>
        <v>0</v>
      </c>
      <c r="AQ30" s="23">
        <f t="shared" si="8"/>
        <v>0</v>
      </c>
      <c r="AR30" s="23">
        <f t="shared" si="9"/>
        <v>0</v>
      </c>
      <c r="AS30" s="23">
        <f t="shared" si="10"/>
        <v>0</v>
      </c>
      <c r="AT30" s="23">
        <f t="shared" si="11"/>
        <v>0</v>
      </c>
      <c r="AU30" s="23">
        <f t="shared" si="12"/>
        <v>0</v>
      </c>
      <c r="AV30" s="23">
        <f t="shared" si="13"/>
        <v>0</v>
      </c>
      <c r="AW30" s="23">
        <f t="shared" si="14"/>
        <v>0</v>
      </c>
      <c r="AX30" s="23">
        <f t="shared" si="15"/>
        <v>0</v>
      </c>
      <c r="AY30" s="23">
        <f t="shared" si="16"/>
        <v>0</v>
      </c>
      <c r="AZ30" s="23">
        <f t="shared" si="17"/>
        <v>86</v>
      </c>
      <c r="BA30" s="23">
        <f t="shared" si="18"/>
        <v>0</v>
      </c>
      <c r="BB30" s="27">
        <f t="shared" si="19"/>
        <v>0</v>
      </c>
      <c r="BC30" s="226">
        <f t="shared" si="20"/>
        <v>0</v>
      </c>
    </row>
    <row r="31" spans="1:55" s="6" customFormat="1" ht="15" x14ac:dyDescent="0.25">
      <c r="A31" s="21">
        <f t="shared" si="1"/>
        <v>22</v>
      </c>
      <c r="B31" s="99" t="s">
        <v>224</v>
      </c>
      <c r="C31" s="95">
        <v>1999</v>
      </c>
      <c r="D31" s="95" t="s">
        <v>10</v>
      </c>
      <c r="E31" s="37">
        <v>2627841</v>
      </c>
      <c r="F31" s="52"/>
      <c r="G31" s="53">
        <f>IF(F31="",0,VLOOKUP(F31,'points ind'!$A$2:$B$52,2,FALSE))</f>
        <v>0</v>
      </c>
      <c r="H31" s="51">
        <f>IF(F31="",0,VLOOKUP(F31,'points clubs'!$A$2:$B$51,2,FALSE))</f>
        <v>0</v>
      </c>
      <c r="I31" s="52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/>
      <c r="M31" s="25">
        <f>IF(L31="",0,VLOOKUP(L31,'points ind'!$A$2:$B$52,2,FALSE))</f>
        <v>0</v>
      </c>
      <c r="N31" s="48">
        <f>IF(L31="",0,VLOOKUP(L31,'points clubs'!$A$2:$B$51,2,FALSE))</f>
        <v>0</v>
      </c>
      <c r="O31" s="52"/>
      <c r="P31" s="53">
        <f>IF(O31="",0,VLOOKUP(O31,'points ind'!$A$2:$B$52,2,FALSE))</f>
        <v>0</v>
      </c>
      <c r="Q31" s="51">
        <f>IF(O31="",0,VLOOKUP(O31,'points clubs'!$A$2:$B$51,2,FALSE))</f>
        <v>0</v>
      </c>
      <c r="R31" s="41">
        <v>5</v>
      </c>
      <c r="S31" s="25">
        <f>IF(R31="",0,VLOOKUP(R31,'points ind'!$A$2:$B$52,2,FALSE))</f>
        <v>80</v>
      </c>
      <c r="T31" s="48">
        <f>IF(R31="",0,VLOOKUP(R31,'points clubs'!$A$2:$B$51,2,FALSE))</f>
        <v>60</v>
      </c>
      <c r="U31" s="41"/>
      <c r="V31" s="25">
        <f>IF(U31="",0,VLOOKUP(U31,'points ind'!$A$2:$B$52,2,FALSE))</f>
        <v>0</v>
      </c>
      <c r="W31" s="48">
        <f>IF(U31="",0,VLOOKUP(U31,'points clubs'!$A$2:$B$51,2,FALSE))</f>
        <v>0</v>
      </c>
      <c r="X31" s="41"/>
      <c r="Y31" s="25">
        <f>IF(X31="",0,VLOOKUP(X31,'points ind'!$A$2:$B$52,2,FALSE))</f>
        <v>0</v>
      </c>
      <c r="Z31" s="48">
        <f>IF(X31="",0,VLOOKUP(X31,'points clubs'!$A$2:$B$51,2,FALSE))</f>
        <v>0</v>
      </c>
      <c r="AA31" s="261"/>
      <c r="AB31" s="262">
        <f>IF(AA31="",0,VLOOKUP(AA31,'points ind'!$A$2:$B$52,2,FALSE))</f>
        <v>0</v>
      </c>
      <c r="AC31" s="263">
        <f>IF(AA31="",0,VLOOKUP(AA31,'points clubs'!$A$2:$B$51,2,FALSE))</f>
        <v>0</v>
      </c>
      <c r="AD31" s="41">
        <v>19</v>
      </c>
      <c r="AE31" s="25">
        <f>IF(AD31="",0,VLOOKUP(AD31,'points ind'!$A$2:$B$52,2,FALSE))</f>
        <v>34</v>
      </c>
      <c r="AF31" s="48">
        <f>IF(AD31="",0,VLOOKUP(AD31,'points clubs'!$A$2:$B$51,2,FALSE))</f>
        <v>4</v>
      </c>
      <c r="AG31" s="41">
        <v>10</v>
      </c>
      <c r="AH31" s="25">
        <f>IF(AG31="",0,VLOOKUP(AG31,'points ind'!$A$2:$B$52,2,FALSE))</f>
        <v>55</v>
      </c>
      <c r="AI31" s="48">
        <f>IF(AG31="",0,VLOOKUP(AG31,'points clubs'!$A$2:$B$51,2,FALSE))</f>
        <v>22</v>
      </c>
      <c r="AJ31" s="26">
        <f t="shared" si="2"/>
        <v>169</v>
      </c>
      <c r="AK31" s="63">
        <f t="shared" si="3"/>
        <v>23</v>
      </c>
      <c r="AL31" s="257">
        <f>IF(AG31&gt;0,(LARGE((G31,M31,P31,S31,V31,Y31,AB31,AE31),1)+LARGE((G31,M31,P31,S31,V31,Y31,AB31,AE31),2)+LARGE((G31,M31,P31,S31,V31,Y31,AB31,AE31),3)+LARGE((G31,M31,P31,S31,V31,Y31,AB31,AE31),4)+AH31),(LARGE((G31,M31,P31,S31,V31,Y31,AB31,AE31),1)+LARGE((G31,M31,P31,S31,V31,Y31,AB31,AE31),2)+LARGE((G31,M31,P31,S31,V31,Y31,AB31,AE31),3)+LARGE((G31,M31,P31,S31,V31,Y31,AB31,AE31),4)+LARGE((G31,M31,P31,S31,V31,Y31,AB31,AE31),5)))</f>
        <v>169</v>
      </c>
      <c r="AM31" s="258">
        <f t="shared" si="4"/>
        <v>22</v>
      </c>
      <c r="AN31" s="22">
        <f t="shared" si="5"/>
        <v>86</v>
      </c>
      <c r="AO31" s="23">
        <f t="shared" si="6"/>
        <v>0</v>
      </c>
      <c r="AP31" s="23">
        <f t="shared" si="7"/>
        <v>0</v>
      </c>
      <c r="AQ31" s="23">
        <f t="shared" si="8"/>
        <v>0</v>
      </c>
      <c r="AR31" s="23">
        <f t="shared" si="9"/>
        <v>0</v>
      </c>
      <c r="AS31" s="23">
        <f t="shared" si="10"/>
        <v>0</v>
      </c>
      <c r="AT31" s="23">
        <f t="shared" si="11"/>
        <v>0</v>
      </c>
      <c r="AU31" s="23">
        <f t="shared" si="12"/>
        <v>0</v>
      </c>
      <c r="AV31" s="23">
        <f t="shared" si="13"/>
        <v>0</v>
      </c>
      <c r="AW31" s="23">
        <f t="shared" si="14"/>
        <v>0</v>
      </c>
      <c r="AX31" s="23">
        <f t="shared" si="15"/>
        <v>0</v>
      </c>
      <c r="AY31" s="23">
        <f t="shared" si="16"/>
        <v>0</v>
      </c>
      <c r="AZ31" s="23">
        <f t="shared" si="17"/>
        <v>0</v>
      </c>
      <c r="BA31" s="23">
        <f t="shared" si="18"/>
        <v>0</v>
      </c>
      <c r="BB31" s="27">
        <f t="shared" si="19"/>
        <v>0</v>
      </c>
      <c r="BC31" s="226">
        <f t="shared" si="20"/>
        <v>0</v>
      </c>
    </row>
    <row r="32" spans="1:55" ht="15" x14ac:dyDescent="0.25">
      <c r="A32" s="21">
        <f t="shared" si="1"/>
        <v>23</v>
      </c>
      <c r="B32" s="96" t="s">
        <v>222</v>
      </c>
      <c r="C32" s="92">
        <v>2000</v>
      </c>
      <c r="D32" s="92" t="s">
        <v>15</v>
      </c>
      <c r="E32" s="37">
        <v>2654434</v>
      </c>
      <c r="F32" s="52"/>
      <c r="G32" s="53">
        <f>IF(F32="",0,VLOOKUP(F32,'points ind'!$A$2:$B$52,2,FALSE))</f>
        <v>0</v>
      </c>
      <c r="H32" s="51">
        <f>IF(F32="",0,VLOOKUP(F32,'points clubs'!$A$2:$B$51,2,FALSE))</f>
        <v>0</v>
      </c>
      <c r="I32" s="52"/>
      <c r="J32" s="53">
        <f>IF(I32="",0,VLOOKUP(I32,'points ind'!$A$2:$B$52,2,FALSE))</f>
        <v>0</v>
      </c>
      <c r="K32" s="51">
        <f>IF(I32="",0,VLOOKUP(I32,'points clubs'!$A$2:$B$51,2,FALSE))</f>
        <v>0</v>
      </c>
      <c r="L32" s="41"/>
      <c r="M32" s="25">
        <f>IF(L32="",0,VLOOKUP(L32,'points ind'!$A$2:$B$52,2,FALSE))</f>
        <v>0</v>
      </c>
      <c r="N32" s="48">
        <f>IF(L32="",0,VLOOKUP(L32,'points clubs'!$A$2:$B$51,2,FALSE))</f>
        <v>0</v>
      </c>
      <c r="O32" s="52"/>
      <c r="P32" s="53">
        <f>IF(O32="",0,VLOOKUP(O32,'points ind'!$A$2:$B$52,2,FALSE))</f>
        <v>0</v>
      </c>
      <c r="Q32" s="51">
        <f>IF(O32="",0,VLOOKUP(O32,'points clubs'!$A$2:$B$51,2,FALSE))</f>
        <v>0</v>
      </c>
      <c r="R32" s="41">
        <v>21</v>
      </c>
      <c r="S32" s="25">
        <f>IF(R32="",0,VLOOKUP(R32,'points ind'!$A$2:$B$52,2,FALSE))</f>
        <v>30</v>
      </c>
      <c r="T32" s="48">
        <f>IF(R32="",0,VLOOKUP(R32,'points clubs'!$A$2:$B$51,2,FALSE))</f>
        <v>0</v>
      </c>
      <c r="U32" s="41"/>
      <c r="V32" s="25">
        <f>IF(U32="",0,VLOOKUP(U32,'points ind'!$A$2:$B$52,2,FALSE))</f>
        <v>0</v>
      </c>
      <c r="W32" s="48">
        <f>IF(U32="",0,VLOOKUP(U32,'points clubs'!$A$2:$B$51,2,FALSE))</f>
        <v>0</v>
      </c>
      <c r="X32" s="41">
        <v>8</v>
      </c>
      <c r="Y32" s="25">
        <f>IF(X32="",0,VLOOKUP(X32,'points ind'!$A$2:$B$52,2,FALSE))</f>
        <v>65</v>
      </c>
      <c r="Z32" s="48">
        <f>IF(X32="",0,VLOOKUP(X32,'points clubs'!$A$2:$B$51,2,FALSE))</f>
        <v>30</v>
      </c>
      <c r="AA32" s="261"/>
      <c r="AB32" s="262">
        <f>IF(AA32="",0,VLOOKUP(AA32,'points ind'!$A$2:$B$52,2,FALSE))</f>
        <v>0</v>
      </c>
      <c r="AC32" s="263">
        <f>IF(AA32="",0,VLOOKUP(AA32,'points clubs'!$A$2:$B$51,2,FALSE))</f>
        <v>0</v>
      </c>
      <c r="AD32" s="41">
        <v>15</v>
      </c>
      <c r="AE32" s="25">
        <f>IF(AD32="",0,VLOOKUP(AD32,'points ind'!$A$2:$B$52,2,FALSE))</f>
        <v>42</v>
      </c>
      <c r="AF32" s="48">
        <f>IF(AD32="",0,VLOOKUP(AD32,'points clubs'!$A$2:$B$51,2,FALSE))</f>
        <v>12</v>
      </c>
      <c r="AG32" s="41">
        <v>21</v>
      </c>
      <c r="AH32" s="25">
        <f>IF(AG32="",0,VLOOKUP(AG32,'points ind'!$A$2:$B$52,2,FALSE))</f>
        <v>30</v>
      </c>
      <c r="AI32" s="48">
        <f>IF(AG32="",0,VLOOKUP(AG32,'points clubs'!$A$2:$B$51,2,FALSE))</f>
        <v>0</v>
      </c>
      <c r="AJ32" s="26">
        <f t="shared" si="2"/>
        <v>167</v>
      </c>
      <c r="AK32" s="63">
        <f t="shared" si="3"/>
        <v>25</v>
      </c>
      <c r="AL32" s="257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167</v>
      </c>
      <c r="AM32" s="258">
        <f t="shared" si="4"/>
        <v>23</v>
      </c>
      <c r="AN32" s="22">
        <f t="shared" si="5"/>
        <v>0</v>
      </c>
      <c r="AO32" s="23">
        <f t="shared" si="6"/>
        <v>0</v>
      </c>
      <c r="AP32" s="23">
        <f t="shared" si="7"/>
        <v>0</v>
      </c>
      <c r="AQ32" s="23">
        <f t="shared" si="8"/>
        <v>0</v>
      </c>
      <c r="AR32" s="23">
        <f t="shared" si="9"/>
        <v>0</v>
      </c>
      <c r="AS32" s="23">
        <f t="shared" si="10"/>
        <v>42</v>
      </c>
      <c r="AT32" s="23">
        <f t="shared" si="11"/>
        <v>0</v>
      </c>
      <c r="AU32" s="23">
        <f t="shared" si="12"/>
        <v>0</v>
      </c>
      <c r="AV32" s="23">
        <f t="shared" si="13"/>
        <v>0</v>
      </c>
      <c r="AW32" s="23">
        <f t="shared" si="14"/>
        <v>0</v>
      </c>
      <c r="AX32" s="23">
        <f t="shared" si="15"/>
        <v>0</v>
      </c>
      <c r="AY32" s="23">
        <f t="shared" si="16"/>
        <v>0</v>
      </c>
      <c r="AZ32" s="23">
        <f t="shared" si="17"/>
        <v>0</v>
      </c>
      <c r="BA32" s="23">
        <f t="shared" si="18"/>
        <v>0</v>
      </c>
      <c r="BB32" s="27">
        <f t="shared" si="19"/>
        <v>0</v>
      </c>
      <c r="BC32" s="226">
        <f t="shared" si="20"/>
        <v>0</v>
      </c>
    </row>
    <row r="33" spans="1:55" ht="15" x14ac:dyDescent="0.25">
      <c r="A33" s="21">
        <f t="shared" si="1"/>
        <v>24</v>
      </c>
      <c r="B33" s="91" t="s">
        <v>240</v>
      </c>
      <c r="C33" s="97">
        <v>2000</v>
      </c>
      <c r="D33" s="97" t="s">
        <v>15</v>
      </c>
      <c r="E33" s="38">
        <v>2646605</v>
      </c>
      <c r="F33" s="52"/>
      <c r="G33" s="53">
        <f>IF(F33="",0,VLOOKUP(F33,'points ind'!$A$2:$B$52,2,FALSE))</f>
        <v>0</v>
      </c>
      <c r="H33" s="51">
        <f>IF(F33="",0,VLOOKUP(F33,'points clubs'!$A$2:$B$51,2,FALSE))</f>
        <v>0</v>
      </c>
      <c r="I33" s="52"/>
      <c r="J33" s="53">
        <f>IF(I33="",0,VLOOKUP(I33,'points ind'!$A$2:$B$52,2,FALSE))</f>
        <v>0</v>
      </c>
      <c r="K33" s="51">
        <f>IF(I33="",0,VLOOKUP(I33,'points clubs'!$A$2:$B$51,2,FALSE))</f>
        <v>0</v>
      </c>
      <c r="L33" s="41">
        <v>12</v>
      </c>
      <c r="M33" s="25">
        <f>IF(L33="",0,VLOOKUP(L33,'points ind'!$A$2:$B$52,2,FALSE))</f>
        <v>48</v>
      </c>
      <c r="N33" s="48">
        <f>IF(L33="",0,VLOOKUP(L33,'points clubs'!$A$2:$B$51,2,FALSE))</f>
        <v>18</v>
      </c>
      <c r="O33" s="52"/>
      <c r="P33" s="53">
        <f>IF(O33="",0,VLOOKUP(O33,'points ind'!$A$2:$B$52,2,FALSE))</f>
        <v>0</v>
      </c>
      <c r="Q33" s="51">
        <f>IF(O33="",0,VLOOKUP(O33,'points clubs'!$A$2:$B$51,2,FALSE))</f>
        <v>0</v>
      </c>
      <c r="R33" s="41">
        <v>29</v>
      </c>
      <c r="S33" s="25">
        <f>IF(R33="",0,VLOOKUP(R33,'points ind'!$A$2:$B$52,2,FALSE))</f>
        <v>14</v>
      </c>
      <c r="T33" s="48">
        <f>IF(R33="",0,VLOOKUP(R33,'points clubs'!$A$2:$B$51,2,FALSE))</f>
        <v>0</v>
      </c>
      <c r="U33" s="41">
        <v>12</v>
      </c>
      <c r="V33" s="25">
        <f>IF(U33="",0,VLOOKUP(U33,'points ind'!$A$2:$B$52,2,FALSE))</f>
        <v>48</v>
      </c>
      <c r="W33" s="48">
        <f>IF(U33="",0,VLOOKUP(U33,'points clubs'!$A$2:$B$51,2,FALSE))</f>
        <v>18</v>
      </c>
      <c r="X33" s="41">
        <v>18</v>
      </c>
      <c r="Y33" s="25">
        <f>IF(X33="",0,VLOOKUP(X33,'points ind'!$A$2:$B$52,2,FALSE))</f>
        <v>36</v>
      </c>
      <c r="Z33" s="48">
        <f>IF(X33="",0,VLOOKUP(X33,'points clubs'!$A$2:$B$51,2,FALSE))</f>
        <v>6</v>
      </c>
      <c r="AA33" s="264"/>
      <c r="AB33" s="262">
        <f>IF(AA33="",0,VLOOKUP(AA33,'points ind'!$A$2:$B$52,2,FALSE))</f>
        <v>0</v>
      </c>
      <c r="AC33" s="263">
        <f>IF(AA33="",0,VLOOKUP(AA33,'points clubs'!$A$2:$B$51,2,FALSE))</f>
        <v>0</v>
      </c>
      <c r="AD33" s="41">
        <v>24</v>
      </c>
      <c r="AE33" s="25">
        <f>IF(AD33="",0,VLOOKUP(AD33,'points ind'!$A$2:$B$52,2,FALSE))</f>
        <v>24</v>
      </c>
      <c r="AF33" s="48">
        <f>IF(AD33="",0,VLOOKUP(AD33,'points clubs'!$A$2:$B$51,2,FALSE))</f>
        <v>0</v>
      </c>
      <c r="AG33" s="41">
        <v>31</v>
      </c>
      <c r="AH33" s="25">
        <f>IF(AG33="",0,VLOOKUP(AG33,'points ind'!$A$2:$B$52,2,FALSE))</f>
        <v>10</v>
      </c>
      <c r="AI33" s="48">
        <f>IF(AG33="",0,VLOOKUP(AG33,'points clubs'!$A$2:$B$51,2,FALSE))</f>
        <v>0</v>
      </c>
      <c r="AJ33" s="26">
        <f t="shared" si="2"/>
        <v>180</v>
      </c>
      <c r="AK33" s="63">
        <f t="shared" si="3"/>
        <v>18</v>
      </c>
      <c r="AL33" s="257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166</v>
      </c>
      <c r="AM33" s="258">
        <f t="shared" si="4"/>
        <v>24</v>
      </c>
      <c r="AN33" s="22">
        <f t="shared" si="5"/>
        <v>0</v>
      </c>
      <c r="AO33" s="23">
        <f t="shared" si="6"/>
        <v>0</v>
      </c>
      <c r="AP33" s="23">
        <f t="shared" si="7"/>
        <v>0</v>
      </c>
      <c r="AQ33" s="23">
        <f t="shared" si="8"/>
        <v>0</v>
      </c>
      <c r="AR33" s="23">
        <f t="shared" si="9"/>
        <v>0</v>
      </c>
      <c r="AS33" s="23">
        <f t="shared" si="10"/>
        <v>42</v>
      </c>
      <c r="AT33" s="23">
        <f t="shared" si="11"/>
        <v>0</v>
      </c>
      <c r="AU33" s="23">
        <f t="shared" si="12"/>
        <v>0</v>
      </c>
      <c r="AV33" s="23">
        <f t="shared" si="13"/>
        <v>0</v>
      </c>
      <c r="AW33" s="23">
        <f t="shared" si="14"/>
        <v>0</v>
      </c>
      <c r="AX33" s="23">
        <f t="shared" si="15"/>
        <v>0</v>
      </c>
      <c r="AY33" s="23">
        <f t="shared" si="16"/>
        <v>0</v>
      </c>
      <c r="AZ33" s="23">
        <f t="shared" si="17"/>
        <v>0</v>
      </c>
      <c r="BA33" s="23">
        <f t="shared" si="18"/>
        <v>0</v>
      </c>
      <c r="BB33" s="27">
        <f t="shared" si="19"/>
        <v>0</v>
      </c>
      <c r="BC33" s="226">
        <f t="shared" si="20"/>
        <v>0</v>
      </c>
    </row>
    <row r="34" spans="1:55" ht="15" x14ac:dyDescent="0.25">
      <c r="A34" s="21">
        <f t="shared" si="1"/>
        <v>25</v>
      </c>
      <c r="B34" s="89" t="s">
        <v>253</v>
      </c>
      <c r="C34" s="95">
        <v>1999</v>
      </c>
      <c r="D34" s="95" t="s">
        <v>15</v>
      </c>
      <c r="E34" s="38">
        <v>2654941</v>
      </c>
      <c r="F34" s="52"/>
      <c r="G34" s="53">
        <f>IF(F34="",0,VLOOKUP(F34,'points ind'!$A$2:$B$52,2,FALSE))</f>
        <v>0</v>
      </c>
      <c r="H34" s="51">
        <f>IF(F34="",0,VLOOKUP(F34,'points clubs'!$A$2:$B$51,2,FALSE))</f>
        <v>0</v>
      </c>
      <c r="I34" s="52"/>
      <c r="J34" s="53">
        <f>IF(I34="",0,VLOOKUP(I34,'points ind'!$A$2:$B$52,2,FALSE))</f>
        <v>0</v>
      </c>
      <c r="K34" s="51">
        <f>IF(I34="",0,VLOOKUP(I34,'points clubs'!$A$2:$B$51,2,FALSE))</f>
        <v>0</v>
      </c>
      <c r="L34" s="41">
        <v>15</v>
      </c>
      <c r="M34" s="25">
        <f>IF(L34="",0,VLOOKUP(L34,'points ind'!$A$2:$B$52,2,FALSE))</f>
        <v>42</v>
      </c>
      <c r="N34" s="48">
        <f>IF(L34="",0,VLOOKUP(L34,'points clubs'!$A$2:$B$51,2,FALSE))</f>
        <v>12</v>
      </c>
      <c r="O34" s="54"/>
      <c r="P34" s="53">
        <f>IF(O34="",0,VLOOKUP(O34,'points ind'!$A$2:$B$52,2,FALSE))</f>
        <v>0</v>
      </c>
      <c r="Q34" s="51">
        <f>IF(O34="",0,VLOOKUP(O34,'points clubs'!$A$2:$B$51,2,FALSE))</f>
        <v>0</v>
      </c>
      <c r="R34" s="42">
        <v>33</v>
      </c>
      <c r="S34" s="25">
        <f>IF(R34="",0,VLOOKUP(R34,'points ind'!$A$2:$B$52,2,FALSE))</f>
        <v>6</v>
      </c>
      <c r="T34" s="48">
        <f>IF(R34="",0,VLOOKUP(R34,'points clubs'!$A$2:$B$51,2,FALSE))</f>
        <v>0</v>
      </c>
      <c r="U34" s="42">
        <v>13</v>
      </c>
      <c r="V34" s="25">
        <f>IF(U34="",0,VLOOKUP(U34,'points ind'!$A$2:$B$52,2,FALSE))</f>
        <v>46</v>
      </c>
      <c r="W34" s="48">
        <f>IF(U34="",0,VLOOKUP(U34,'points clubs'!$A$2:$B$51,2,FALSE))</f>
        <v>16</v>
      </c>
      <c r="X34" s="42">
        <v>19</v>
      </c>
      <c r="Y34" s="25">
        <f>IF(X34="",0,VLOOKUP(X34,'points ind'!$A$2:$B$52,2,FALSE))</f>
        <v>34</v>
      </c>
      <c r="Z34" s="48">
        <f>IF(X34="",0,VLOOKUP(X34,'points clubs'!$A$2:$B$51,2,FALSE))</f>
        <v>4</v>
      </c>
      <c r="AA34" s="261"/>
      <c r="AB34" s="262">
        <f>IF(AA34="",0,VLOOKUP(AA34,'points ind'!$A$2:$B$52,2,FALSE))</f>
        <v>0</v>
      </c>
      <c r="AC34" s="263">
        <f>IF(AA34="",0,VLOOKUP(AA34,'points clubs'!$A$2:$B$51,2,FALSE))</f>
        <v>0</v>
      </c>
      <c r="AD34" s="42">
        <v>22</v>
      </c>
      <c r="AE34" s="25">
        <f>IF(AD34="",0,VLOOKUP(AD34,'points ind'!$A$2:$B$52,2,FALSE))</f>
        <v>28</v>
      </c>
      <c r="AF34" s="48">
        <f>IF(AD34="",0,VLOOKUP(AD34,'points clubs'!$A$2:$B$51,2,FALSE))</f>
        <v>0</v>
      </c>
      <c r="AG34" s="42">
        <v>30</v>
      </c>
      <c r="AH34" s="25">
        <f>IF(AG34="",0,VLOOKUP(AG34,'points ind'!$A$2:$B$52,2,FALSE))</f>
        <v>12</v>
      </c>
      <c r="AI34" s="48">
        <f>IF(AG34="",0,VLOOKUP(AG34,'points clubs'!$A$2:$B$51,2,FALSE))</f>
        <v>0</v>
      </c>
      <c r="AJ34" s="26">
        <f t="shared" si="2"/>
        <v>168</v>
      </c>
      <c r="AK34" s="63">
        <f t="shared" si="3"/>
        <v>24</v>
      </c>
      <c r="AL34" s="257">
        <f>IF(AG34&gt;0,(LARGE((G34,M34,P34,S34,V34,Y34,AB34,AE34),1)+LARGE((G34,M34,P34,S34,V34,Y34,AB34,AE34),2)+LARGE((G34,M34,P34,S34,V34,Y34,AB34,AE34),3)+LARGE((G34,M34,P34,S34,V34,Y34,AB34,AE34),4)+AH34),(LARGE((G34,M34,P34,S34,V34,Y34,AB34,AE34),1)+LARGE((G34,M34,P34,S34,V34,Y34,AB34,AE34),2)+LARGE((G34,M34,P34,S34,V34,Y34,AB34,AE34),3)+LARGE((G34,M34,P34,S34,V34,Y34,AB34,AE34),4)+LARGE((G34,M34,P34,S34,V34,Y34,AB34,AE34),5)))</f>
        <v>162</v>
      </c>
      <c r="AM34" s="258">
        <f t="shared" si="4"/>
        <v>25</v>
      </c>
      <c r="AN34" s="22">
        <f t="shared" si="5"/>
        <v>0</v>
      </c>
      <c r="AO34" s="23">
        <f t="shared" si="6"/>
        <v>0</v>
      </c>
      <c r="AP34" s="23">
        <f t="shared" si="7"/>
        <v>0</v>
      </c>
      <c r="AQ34" s="23">
        <f t="shared" si="8"/>
        <v>0</v>
      </c>
      <c r="AR34" s="23">
        <f t="shared" si="9"/>
        <v>0</v>
      </c>
      <c r="AS34" s="23">
        <f t="shared" si="10"/>
        <v>32</v>
      </c>
      <c r="AT34" s="23">
        <f t="shared" si="11"/>
        <v>0</v>
      </c>
      <c r="AU34" s="23">
        <f t="shared" si="12"/>
        <v>0</v>
      </c>
      <c r="AV34" s="23">
        <f t="shared" si="13"/>
        <v>0</v>
      </c>
      <c r="AW34" s="23">
        <f t="shared" si="14"/>
        <v>0</v>
      </c>
      <c r="AX34" s="23">
        <f t="shared" si="15"/>
        <v>0</v>
      </c>
      <c r="AY34" s="23">
        <f t="shared" si="16"/>
        <v>0</v>
      </c>
      <c r="AZ34" s="23">
        <f t="shared" si="17"/>
        <v>0</v>
      </c>
      <c r="BA34" s="23">
        <f t="shared" si="18"/>
        <v>0</v>
      </c>
      <c r="BB34" s="27">
        <f t="shared" si="19"/>
        <v>0</v>
      </c>
      <c r="BC34" s="226">
        <f t="shared" si="20"/>
        <v>0</v>
      </c>
    </row>
    <row r="35" spans="1:55" ht="15" x14ac:dyDescent="0.25">
      <c r="A35" s="21">
        <f t="shared" si="1"/>
        <v>26</v>
      </c>
      <c r="B35" s="96" t="s">
        <v>252</v>
      </c>
      <c r="C35" s="92">
        <v>2000</v>
      </c>
      <c r="D35" s="92" t="s">
        <v>13</v>
      </c>
      <c r="E35" s="38">
        <v>2655172</v>
      </c>
      <c r="F35" s="54"/>
      <c r="G35" s="53">
        <f>IF(F35="",0,VLOOKUP(F35,'points ind'!$A$2:$B$52,2,FALSE))</f>
        <v>0</v>
      </c>
      <c r="H35" s="51">
        <f>IF(F35="",0,VLOOKUP(F35,'points clubs'!$A$2:$B$51,2,FALSE))</f>
        <v>0</v>
      </c>
      <c r="I35" s="54"/>
      <c r="J35" s="53">
        <f>IF(I35="",0,VLOOKUP(I35,'points ind'!$A$2:$B$52,2,FALSE))</f>
        <v>0</v>
      </c>
      <c r="K35" s="51">
        <f>IF(I35="",0,VLOOKUP(I35,'points clubs'!$A$2:$B$51,2,FALSE))</f>
        <v>0</v>
      </c>
      <c r="L35" s="42"/>
      <c r="M35" s="25">
        <f>IF(L35="",0,VLOOKUP(L35,'points ind'!$A$2:$B$52,2,FALSE))</f>
        <v>0</v>
      </c>
      <c r="N35" s="48">
        <f>IF(L35="",0,VLOOKUP(L35,'points clubs'!$A$2:$B$51,2,FALSE))</f>
        <v>0</v>
      </c>
      <c r="O35" s="54"/>
      <c r="P35" s="53">
        <f>IF(O35="",0,VLOOKUP(O35,'points ind'!$A$2:$B$52,2,FALSE))</f>
        <v>0</v>
      </c>
      <c r="Q35" s="51">
        <f>IF(O35="",0,VLOOKUP(O35,'points clubs'!$A$2:$B$51,2,FALSE))</f>
        <v>0</v>
      </c>
      <c r="R35" s="42">
        <v>17</v>
      </c>
      <c r="S35" s="25">
        <f>IF(R35="",0,VLOOKUP(R35,'points ind'!$A$2:$B$52,2,FALSE))</f>
        <v>38</v>
      </c>
      <c r="T35" s="48">
        <f>IF(R35="",0,VLOOKUP(R35,'points clubs'!$A$2:$B$51,2,FALSE))</f>
        <v>8</v>
      </c>
      <c r="U35" s="42"/>
      <c r="V35" s="25">
        <f>IF(U35="",0,VLOOKUP(U35,'points ind'!$A$2:$B$52,2,FALSE))</f>
        <v>0</v>
      </c>
      <c r="W35" s="48">
        <f>IF(U35="",0,VLOOKUP(U35,'points clubs'!$A$2:$B$51,2,FALSE))</f>
        <v>0</v>
      </c>
      <c r="X35" s="42">
        <v>6</v>
      </c>
      <c r="Y35" s="25">
        <f>IF(X35="",0,VLOOKUP(X35,'points ind'!$A$2:$B$52,2,FALSE))</f>
        <v>75</v>
      </c>
      <c r="Z35" s="48">
        <f>IF(X35="",0,VLOOKUP(X35,'points clubs'!$A$2:$B$51,2,FALSE))</f>
        <v>50</v>
      </c>
      <c r="AA35" s="261"/>
      <c r="AB35" s="262">
        <f>IF(AA35="",0,VLOOKUP(AA35,'points ind'!$A$2:$B$52,2,FALSE))</f>
        <v>0</v>
      </c>
      <c r="AC35" s="263">
        <f>IF(AA35="",0,VLOOKUP(AA35,'points clubs'!$A$2:$B$51,2,FALSE))</f>
        <v>0</v>
      </c>
      <c r="AD35" s="42">
        <v>14</v>
      </c>
      <c r="AE35" s="25">
        <f>IF(AD35="",0,VLOOKUP(AD35,'points ind'!$A$2:$B$52,2,FALSE))</f>
        <v>44</v>
      </c>
      <c r="AF35" s="48">
        <f>IF(AD35="",0,VLOOKUP(AD35,'points clubs'!$A$2:$B$51,2,FALSE))</f>
        <v>14</v>
      </c>
      <c r="AG35" s="42"/>
      <c r="AH35" s="25">
        <f>IF(AG35="",0,VLOOKUP(AG35,'points ind'!$A$2:$B$52,2,FALSE))</f>
        <v>0</v>
      </c>
      <c r="AI35" s="48">
        <f>IF(AG35="",0,VLOOKUP(AG35,'points clubs'!$A$2:$B$51,2,FALSE))</f>
        <v>0</v>
      </c>
      <c r="AJ35" s="26">
        <f t="shared" si="2"/>
        <v>157</v>
      </c>
      <c r="AK35" s="63">
        <f t="shared" si="3"/>
        <v>26</v>
      </c>
      <c r="AL35" s="257">
        <f>IF(AG35&gt;0,(LARGE((G35,M35,P35,S35,V35,Y35,AB35,AE35),1)+LARGE((G35,M35,P35,S35,V35,Y35,AB35,AE35),2)+LARGE((G35,M35,P35,S35,V35,Y35,AB35,AE35),3)+LARGE((G35,M35,P35,S35,V35,Y35,AB35,AE35),4)+AH35),(LARGE((G35,M35,P35,S35,V35,Y35,AB35,AE35),1)+LARGE((G35,M35,P35,S35,V35,Y35,AB35,AE35),2)+LARGE((G35,M35,P35,S35,V35,Y35,AB35,AE35),3)+LARGE((G35,M35,P35,S35,V35,Y35,AB35,AE35),4)+LARGE((G35,M35,P35,S35,V35,Y35,AB35,AE35),5)))</f>
        <v>157</v>
      </c>
      <c r="AM35" s="258">
        <f t="shared" si="4"/>
        <v>26</v>
      </c>
      <c r="AN35" s="22">
        <f t="shared" si="5"/>
        <v>0</v>
      </c>
      <c r="AO35" s="23">
        <f t="shared" si="6"/>
        <v>0</v>
      </c>
      <c r="AP35" s="23">
        <f t="shared" si="7"/>
        <v>0</v>
      </c>
      <c r="AQ35" s="23">
        <f t="shared" si="8"/>
        <v>72</v>
      </c>
      <c r="AR35" s="23">
        <f t="shared" si="9"/>
        <v>0</v>
      </c>
      <c r="AS35" s="23">
        <f t="shared" si="10"/>
        <v>0</v>
      </c>
      <c r="AT35" s="23">
        <f t="shared" si="11"/>
        <v>0</v>
      </c>
      <c r="AU35" s="23">
        <f t="shared" si="12"/>
        <v>0</v>
      </c>
      <c r="AV35" s="23">
        <f t="shared" si="13"/>
        <v>0</v>
      </c>
      <c r="AW35" s="23">
        <f t="shared" si="14"/>
        <v>0</v>
      </c>
      <c r="AX35" s="23">
        <f t="shared" si="15"/>
        <v>0</v>
      </c>
      <c r="AY35" s="23">
        <f t="shared" si="16"/>
        <v>0</v>
      </c>
      <c r="AZ35" s="23">
        <f t="shared" si="17"/>
        <v>0</v>
      </c>
      <c r="BA35" s="23">
        <f t="shared" si="18"/>
        <v>0</v>
      </c>
      <c r="BB35" s="27">
        <f t="shared" si="19"/>
        <v>0</v>
      </c>
      <c r="BC35" s="226">
        <f t="shared" si="20"/>
        <v>0</v>
      </c>
    </row>
    <row r="36" spans="1:55" ht="15" x14ac:dyDescent="0.25">
      <c r="A36" s="21">
        <f t="shared" si="1"/>
        <v>27</v>
      </c>
      <c r="B36" s="89" t="s">
        <v>228</v>
      </c>
      <c r="C36" s="95">
        <v>1999</v>
      </c>
      <c r="D36" s="95" t="s">
        <v>15</v>
      </c>
      <c r="E36" s="37">
        <v>2649144</v>
      </c>
      <c r="F36" s="52"/>
      <c r="G36" s="53">
        <f>IF(F36="",0,VLOOKUP(F36,'points ind'!$A$2:$B$52,2,FALSE))</f>
        <v>0</v>
      </c>
      <c r="H36" s="51">
        <f>IF(F36="",0,VLOOKUP(F36,'points clubs'!$A$2:$B$51,2,FALSE))</f>
        <v>0</v>
      </c>
      <c r="I36" s="52"/>
      <c r="J36" s="53">
        <f>IF(I36="",0,VLOOKUP(I36,'points ind'!$A$2:$B$52,2,FALSE))</f>
        <v>0</v>
      </c>
      <c r="K36" s="51">
        <f>IF(I36="",0,VLOOKUP(I36,'points clubs'!$A$2:$B$51,2,FALSE))</f>
        <v>0</v>
      </c>
      <c r="L36" s="41">
        <v>11</v>
      </c>
      <c r="M36" s="25">
        <f>IF(L36="",0,VLOOKUP(L36,'points ind'!$A$2:$B$52,2,FALSE))</f>
        <v>50</v>
      </c>
      <c r="N36" s="48">
        <f>IF(L36="",0,VLOOKUP(L36,'points clubs'!$A$2:$B$51,2,FALSE))</f>
        <v>20</v>
      </c>
      <c r="O36" s="52"/>
      <c r="P36" s="53">
        <f>IF(O36="",0,VLOOKUP(O36,'points ind'!$A$2:$B$52,2,FALSE))</f>
        <v>0</v>
      </c>
      <c r="Q36" s="51">
        <f>IF(O36="",0,VLOOKUP(O36,'points clubs'!$A$2:$B$51,2,FALSE))</f>
        <v>0</v>
      </c>
      <c r="R36" s="41"/>
      <c r="S36" s="25">
        <f>IF(R36="",0,VLOOKUP(R36,'points ind'!$A$2:$B$52,2,FALSE))</f>
        <v>0</v>
      </c>
      <c r="T36" s="48">
        <f>IF(R36="",0,VLOOKUP(R36,'points clubs'!$A$2:$B$51,2,FALSE))</f>
        <v>0</v>
      </c>
      <c r="U36" s="41">
        <v>8</v>
      </c>
      <c r="V36" s="25">
        <f>IF(U36="",0,VLOOKUP(U36,'points ind'!$A$2:$B$52,2,FALSE))</f>
        <v>65</v>
      </c>
      <c r="W36" s="48">
        <f>IF(U36="",0,VLOOKUP(U36,'points clubs'!$A$2:$B$51,2,FALSE))</f>
        <v>30</v>
      </c>
      <c r="X36" s="41">
        <v>17</v>
      </c>
      <c r="Y36" s="25">
        <f>IF(X36="",0,VLOOKUP(X36,'points ind'!$A$2:$B$52,2,FALSE))</f>
        <v>38</v>
      </c>
      <c r="Z36" s="48">
        <f>IF(X36="",0,VLOOKUP(X36,'points clubs'!$A$2:$B$51,2,FALSE))</f>
        <v>8</v>
      </c>
      <c r="AA36" s="261"/>
      <c r="AB36" s="262">
        <f>IF(AA36="",0,VLOOKUP(AA36,'points ind'!$A$2:$B$52,2,FALSE))</f>
        <v>0</v>
      </c>
      <c r="AC36" s="263">
        <f>IF(AA36="",0,VLOOKUP(AA36,'points clubs'!$A$2:$B$51,2,FALSE))</f>
        <v>0</v>
      </c>
      <c r="AD36" s="41"/>
      <c r="AE36" s="25">
        <f>IF(AD36="",0,VLOOKUP(AD36,'points ind'!$A$2:$B$52,2,FALSE))</f>
        <v>0</v>
      </c>
      <c r="AF36" s="48">
        <f>IF(AD36="",0,VLOOKUP(AD36,'points clubs'!$A$2:$B$51,2,FALSE))</f>
        <v>0</v>
      </c>
      <c r="AG36" s="41"/>
      <c r="AH36" s="25">
        <f>IF(AG36="",0,VLOOKUP(AG36,'points ind'!$A$2:$B$52,2,FALSE))</f>
        <v>0</v>
      </c>
      <c r="AI36" s="48">
        <f>IF(AG36="",0,VLOOKUP(AG36,'points clubs'!$A$2:$B$51,2,FALSE))</f>
        <v>0</v>
      </c>
      <c r="AJ36" s="26">
        <f t="shared" si="2"/>
        <v>153</v>
      </c>
      <c r="AK36" s="63">
        <f t="shared" si="3"/>
        <v>27</v>
      </c>
      <c r="AL36" s="257">
        <f>IF(AG36&gt;0,(LARGE((G36,M36,P36,S36,V36,Y36,AB36,AE36),1)+LARGE((G36,M36,P36,S36,V36,Y36,AB36,AE36),2)+LARGE((G36,M36,P36,S36,V36,Y36,AB36,AE36),3)+LARGE((G36,M36,P36,S36,V36,Y36,AB36,AE36),4)+AH36),(LARGE((G36,M36,P36,S36,V36,Y36,AB36,AE36),1)+LARGE((G36,M36,P36,S36,V36,Y36,AB36,AE36),2)+LARGE((G36,M36,P36,S36,V36,Y36,AB36,AE36),3)+LARGE((G36,M36,P36,S36,V36,Y36,AB36,AE36),4)+LARGE((G36,M36,P36,S36,V36,Y36,AB36,AE36),5)))</f>
        <v>153</v>
      </c>
      <c r="AM36" s="258">
        <f t="shared" si="4"/>
        <v>27</v>
      </c>
      <c r="AN36" s="22">
        <f t="shared" si="5"/>
        <v>0</v>
      </c>
      <c r="AO36" s="23">
        <f t="shared" si="6"/>
        <v>0</v>
      </c>
      <c r="AP36" s="23">
        <f t="shared" si="7"/>
        <v>0</v>
      </c>
      <c r="AQ36" s="23">
        <f t="shared" si="8"/>
        <v>0</v>
      </c>
      <c r="AR36" s="23">
        <f t="shared" si="9"/>
        <v>0</v>
      </c>
      <c r="AS36" s="23">
        <f t="shared" si="10"/>
        <v>58</v>
      </c>
      <c r="AT36" s="23">
        <f t="shared" si="11"/>
        <v>0</v>
      </c>
      <c r="AU36" s="23">
        <f t="shared" si="12"/>
        <v>0</v>
      </c>
      <c r="AV36" s="23">
        <f t="shared" si="13"/>
        <v>0</v>
      </c>
      <c r="AW36" s="23">
        <f t="shared" si="14"/>
        <v>0</v>
      </c>
      <c r="AX36" s="23">
        <f t="shared" si="15"/>
        <v>0</v>
      </c>
      <c r="AY36" s="23">
        <f t="shared" si="16"/>
        <v>0</v>
      </c>
      <c r="AZ36" s="23">
        <f t="shared" si="17"/>
        <v>0</v>
      </c>
      <c r="BA36" s="23">
        <f t="shared" si="18"/>
        <v>0</v>
      </c>
      <c r="BB36" s="27">
        <f t="shared" si="19"/>
        <v>0</v>
      </c>
      <c r="BC36" s="226">
        <f t="shared" si="20"/>
        <v>0</v>
      </c>
    </row>
    <row r="37" spans="1:55" ht="15" x14ac:dyDescent="0.25">
      <c r="A37" s="21">
        <f t="shared" si="1"/>
        <v>28</v>
      </c>
      <c r="B37" s="99" t="s">
        <v>257</v>
      </c>
      <c r="C37" s="95">
        <v>1999</v>
      </c>
      <c r="D37" s="95" t="s">
        <v>15</v>
      </c>
      <c r="E37" s="38">
        <v>2649152</v>
      </c>
      <c r="F37" s="54"/>
      <c r="G37" s="53">
        <f>IF(F37="",0,VLOOKUP(F37,'points ind'!$A$2:$B$52,2,FALSE))</f>
        <v>0</v>
      </c>
      <c r="H37" s="51">
        <f>IF(F37="",0,VLOOKUP(F37,'points clubs'!$A$2:$B$51,2,FALSE))</f>
        <v>0</v>
      </c>
      <c r="I37" s="54"/>
      <c r="J37" s="53">
        <f>IF(I37="",0,VLOOKUP(I37,'points ind'!$A$2:$B$52,2,FALSE))</f>
        <v>0</v>
      </c>
      <c r="K37" s="51">
        <f>IF(I37="",0,VLOOKUP(I37,'points clubs'!$A$2:$B$51,2,FALSE))</f>
        <v>0</v>
      </c>
      <c r="L37" s="42"/>
      <c r="M37" s="25">
        <f>IF(L37="",0,VLOOKUP(L37,'points ind'!$A$2:$B$52,2,FALSE))</f>
        <v>0</v>
      </c>
      <c r="N37" s="48">
        <f>IF(L37="",0,VLOOKUP(L37,'points clubs'!$A$2:$B$51,2,FALSE))</f>
        <v>0</v>
      </c>
      <c r="O37" s="54"/>
      <c r="P37" s="53">
        <f>IF(O37="",0,VLOOKUP(O37,'points ind'!$A$2:$B$52,2,FALSE))</f>
        <v>0</v>
      </c>
      <c r="Q37" s="51">
        <f>IF(O37="",0,VLOOKUP(O37,'points clubs'!$A$2:$B$51,2,FALSE))</f>
        <v>0</v>
      </c>
      <c r="R37" s="42">
        <v>6</v>
      </c>
      <c r="S37" s="25">
        <f>IF(R37="",0,VLOOKUP(R37,'points ind'!$A$2:$B$52,2,FALSE))</f>
        <v>75</v>
      </c>
      <c r="T37" s="48">
        <f>IF(R37="",0,VLOOKUP(R37,'points clubs'!$A$2:$B$51,2,FALSE))</f>
        <v>50</v>
      </c>
      <c r="U37" s="42"/>
      <c r="V37" s="25">
        <f>IF(U37="",0,VLOOKUP(U37,'points ind'!$A$2:$B$52,2,FALSE))</f>
        <v>0</v>
      </c>
      <c r="W37" s="48">
        <f>IF(U37="",0,VLOOKUP(U37,'points clubs'!$A$2:$B$51,2,FALSE))</f>
        <v>0</v>
      </c>
      <c r="X37" s="42"/>
      <c r="Y37" s="25">
        <f>IF(X37="",0,VLOOKUP(X37,'points ind'!$A$2:$B$52,2,FALSE))</f>
        <v>0</v>
      </c>
      <c r="Z37" s="48">
        <f>IF(X37="",0,VLOOKUP(X37,'points clubs'!$A$2:$B$51,2,FALSE))</f>
        <v>0</v>
      </c>
      <c r="AA37" s="261"/>
      <c r="AB37" s="262">
        <f>IF(AA37="",0,VLOOKUP(AA37,'points ind'!$A$2:$B$52,2,FALSE))</f>
        <v>0</v>
      </c>
      <c r="AC37" s="263">
        <f>IF(AA37="",0,VLOOKUP(AA37,'points clubs'!$A$2:$B$51,2,FALSE))</f>
        <v>0</v>
      </c>
      <c r="AD37" s="42"/>
      <c r="AE37" s="25">
        <f>IF(AD37="",0,VLOOKUP(AD37,'points ind'!$A$2:$B$52,2,FALSE))</f>
        <v>0</v>
      </c>
      <c r="AF37" s="48">
        <f>IF(AD37="",0,VLOOKUP(AD37,'points clubs'!$A$2:$B$51,2,FALSE))</f>
        <v>0</v>
      </c>
      <c r="AG37" s="42">
        <v>7</v>
      </c>
      <c r="AH37" s="25">
        <f>IF(AG37="",0,VLOOKUP(AG37,'points ind'!$A$2:$B$52,2,FALSE))</f>
        <v>70</v>
      </c>
      <c r="AI37" s="48">
        <f>IF(AG37="",0,VLOOKUP(AG37,'points clubs'!$A$2:$B$51,2,FALSE))</f>
        <v>40</v>
      </c>
      <c r="AJ37" s="26">
        <f t="shared" si="2"/>
        <v>145</v>
      </c>
      <c r="AK37" s="63">
        <f t="shared" si="3"/>
        <v>28</v>
      </c>
      <c r="AL37" s="257">
        <f>IF(AG37&gt;0,(LARGE((G37,M37,P37,S37,V37,Y37,AB37,AE37),1)+LARGE((G37,M37,P37,S37,V37,Y37,AB37,AE37),2)+LARGE((G37,M37,P37,S37,V37,Y37,AB37,AE37),3)+LARGE((G37,M37,P37,S37,V37,Y37,AB37,AE37),4)+AH37),(LARGE((G37,M37,P37,S37,V37,Y37,AB37,AE37),1)+LARGE((G37,M37,P37,S37,V37,Y37,AB37,AE37),2)+LARGE((G37,M37,P37,S37,V37,Y37,AB37,AE37),3)+LARGE((G37,M37,P37,S37,V37,Y37,AB37,AE37),4)+LARGE((G37,M37,P37,S37,V37,Y37,AB37,AE37),5)))</f>
        <v>145</v>
      </c>
      <c r="AM37" s="258">
        <f t="shared" si="4"/>
        <v>28</v>
      </c>
      <c r="AN37" s="22">
        <f t="shared" si="5"/>
        <v>0</v>
      </c>
      <c r="AO37" s="23">
        <f t="shared" si="6"/>
        <v>0</v>
      </c>
      <c r="AP37" s="23">
        <f t="shared" si="7"/>
        <v>0</v>
      </c>
      <c r="AQ37" s="23">
        <f t="shared" si="8"/>
        <v>0</v>
      </c>
      <c r="AR37" s="23">
        <f t="shared" si="9"/>
        <v>0</v>
      </c>
      <c r="AS37" s="23">
        <f t="shared" si="10"/>
        <v>90</v>
      </c>
      <c r="AT37" s="23">
        <f t="shared" si="11"/>
        <v>0</v>
      </c>
      <c r="AU37" s="23">
        <f t="shared" si="12"/>
        <v>0</v>
      </c>
      <c r="AV37" s="23">
        <f t="shared" si="13"/>
        <v>0</v>
      </c>
      <c r="AW37" s="23">
        <f t="shared" si="14"/>
        <v>0</v>
      </c>
      <c r="AX37" s="23">
        <f t="shared" si="15"/>
        <v>0</v>
      </c>
      <c r="AY37" s="23">
        <f t="shared" si="16"/>
        <v>0</v>
      </c>
      <c r="AZ37" s="23">
        <f t="shared" si="17"/>
        <v>0</v>
      </c>
      <c r="BA37" s="23">
        <f t="shared" si="18"/>
        <v>0</v>
      </c>
      <c r="BB37" s="27">
        <f t="shared" si="19"/>
        <v>0</v>
      </c>
      <c r="BC37" s="226">
        <f t="shared" si="20"/>
        <v>0</v>
      </c>
    </row>
    <row r="38" spans="1:55" ht="15" x14ac:dyDescent="0.25">
      <c r="A38" s="21">
        <f t="shared" si="1"/>
        <v>29</v>
      </c>
      <c r="B38" s="96" t="s">
        <v>233</v>
      </c>
      <c r="C38" s="92">
        <v>2000</v>
      </c>
      <c r="D38" s="92" t="s">
        <v>21</v>
      </c>
      <c r="E38" s="38">
        <v>2654653</v>
      </c>
      <c r="F38" s="52"/>
      <c r="G38" s="53">
        <f>IF(F38="",0,VLOOKUP(F38,'points ind'!$A$2:$B$52,2,FALSE))</f>
        <v>0</v>
      </c>
      <c r="H38" s="51">
        <f>IF(F38="",0,VLOOKUP(F38,'points clubs'!$A$2:$B$51,2,FALSE))</f>
        <v>0</v>
      </c>
      <c r="I38" s="52"/>
      <c r="J38" s="53">
        <f>IF(I38="",0,VLOOKUP(I38,'points ind'!$A$2:$B$52,2,FALSE))</f>
        <v>0</v>
      </c>
      <c r="K38" s="51">
        <f>IF(I38="",0,VLOOKUP(I38,'points clubs'!$A$2:$B$51,2,FALSE))</f>
        <v>0</v>
      </c>
      <c r="L38" s="41"/>
      <c r="M38" s="25">
        <f>IF(L38="",0,VLOOKUP(L38,'points ind'!$A$2:$B$52,2,FALSE))</f>
        <v>0</v>
      </c>
      <c r="N38" s="48">
        <f>IF(L38="",0,VLOOKUP(L38,'points clubs'!$A$2:$B$51,2,FALSE))</f>
        <v>0</v>
      </c>
      <c r="O38" s="52"/>
      <c r="P38" s="53">
        <f>IF(O38="",0,VLOOKUP(O38,'points ind'!$A$2:$B$52,2,FALSE))</f>
        <v>0</v>
      </c>
      <c r="Q38" s="51">
        <f>IF(O38="",0,VLOOKUP(O38,'points clubs'!$A$2:$B$51,2,FALSE))</f>
        <v>0</v>
      </c>
      <c r="R38" s="41">
        <v>31</v>
      </c>
      <c r="S38" s="25">
        <f>IF(R38="",0,VLOOKUP(R38,'points ind'!$A$2:$B$52,2,FALSE))</f>
        <v>10</v>
      </c>
      <c r="T38" s="48">
        <f>IF(R38="",0,VLOOKUP(R38,'points clubs'!$A$2:$B$51,2,FALSE))</f>
        <v>0</v>
      </c>
      <c r="U38" s="41">
        <v>7</v>
      </c>
      <c r="V38" s="25">
        <f>IF(U38="",0,VLOOKUP(U38,'points ind'!$A$2:$B$52,2,FALSE))</f>
        <v>70</v>
      </c>
      <c r="W38" s="48">
        <f>IF(U38="",0,VLOOKUP(U38,'points clubs'!$A$2:$B$51,2,FALSE))</f>
        <v>40</v>
      </c>
      <c r="X38" s="42">
        <v>20</v>
      </c>
      <c r="Y38" s="25">
        <f>IF(X38="",0,VLOOKUP(X38,'points ind'!$A$2:$B$52,2,FALSE))</f>
        <v>32</v>
      </c>
      <c r="Z38" s="48">
        <f>IF(X38="",0,VLOOKUP(X38,'points clubs'!$A$2:$B$51,2,FALSE))</f>
        <v>2</v>
      </c>
      <c r="AA38" s="261"/>
      <c r="AB38" s="262">
        <f>IF(AA38="",0,VLOOKUP(AA38,'points ind'!$A$2:$B$52,2,FALSE))</f>
        <v>0</v>
      </c>
      <c r="AC38" s="263">
        <f>IF(AA38="",0,VLOOKUP(AA38,'points clubs'!$A$2:$B$51,2,FALSE))</f>
        <v>0</v>
      </c>
      <c r="AD38" s="42"/>
      <c r="AE38" s="25">
        <f>IF(AD38="",0,VLOOKUP(AD38,'points ind'!$A$2:$B$52,2,FALSE))</f>
        <v>0</v>
      </c>
      <c r="AF38" s="48">
        <f>IF(AD38="",0,VLOOKUP(AD38,'points clubs'!$A$2:$B$51,2,FALSE))</f>
        <v>0</v>
      </c>
      <c r="AG38" s="42">
        <v>20</v>
      </c>
      <c r="AH38" s="25">
        <f>IF(AG38="",0,VLOOKUP(AG38,'points ind'!$A$2:$B$52,2,FALSE))</f>
        <v>32</v>
      </c>
      <c r="AI38" s="48">
        <f>IF(AG38="",0,VLOOKUP(AG38,'points clubs'!$A$2:$B$51,2,FALSE))</f>
        <v>2</v>
      </c>
      <c r="AJ38" s="26">
        <f t="shared" si="2"/>
        <v>144</v>
      </c>
      <c r="AK38" s="63">
        <f t="shared" si="3"/>
        <v>29</v>
      </c>
      <c r="AL38" s="257">
        <f>IF(AG38&gt;0,(LARGE((G38,M38,P38,S38,V38,Y38,AB38,AE38),1)+LARGE((G38,M38,P38,S38,V38,Y38,AB38,AE38),2)+LARGE((G38,M38,P38,S38,V38,Y38,AB38,AE38),3)+LARGE((G38,M38,P38,S38,V38,Y38,AB38,AE38),4)+AH38),(LARGE((G38,M38,P38,S38,V38,Y38,AB38,AE38),1)+LARGE((G38,M38,P38,S38,V38,Y38,AB38,AE38),2)+LARGE((G38,M38,P38,S38,V38,Y38,AB38,AE38),3)+LARGE((G38,M38,P38,S38,V38,Y38,AB38,AE38),4)+LARGE((G38,M38,P38,S38,V38,Y38,AB38,AE38),5)))</f>
        <v>144</v>
      </c>
      <c r="AM38" s="258">
        <f t="shared" si="4"/>
        <v>29</v>
      </c>
      <c r="AN38" s="22">
        <f t="shared" si="5"/>
        <v>0</v>
      </c>
      <c r="AO38" s="23">
        <f t="shared" si="6"/>
        <v>0</v>
      </c>
      <c r="AP38" s="23">
        <f t="shared" si="7"/>
        <v>0</v>
      </c>
      <c r="AQ38" s="23">
        <f t="shared" si="8"/>
        <v>0</v>
      </c>
      <c r="AR38" s="23">
        <f t="shared" si="9"/>
        <v>0</v>
      </c>
      <c r="AS38" s="23">
        <f t="shared" si="10"/>
        <v>0</v>
      </c>
      <c r="AT38" s="23">
        <f t="shared" si="11"/>
        <v>0</v>
      </c>
      <c r="AU38" s="23">
        <f t="shared" si="12"/>
        <v>0</v>
      </c>
      <c r="AV38" s="23">
        <f t="shared" si="13"/>
        <v>0</v>
      </c>
      <c r="AW38" s="23">
        <f t="shared" si="14"/>
        <v>0</v>
      </c>
      <c r="AX38" s="23">
        <f t="shared" si="15"/>
        <v>0</v>
      </c>
      <c r="AY38" s="23">
        <f t="shared" si="16"/>
        <v>44</v>
      </c>
      <c r="AZ38" s="23">
        <f t="shared" si="17"/>
        <v>0</v>
      </c>
      <c r="BA38" s="23">
        <f t="shared" si="18"/>
        <v>0</v>
      </c>
      <c r="BB38" s="27">
        <f t="shared" si="19"/>
        <v>0</v>
      </c>
      <c r="BC38" s="226">
        <f t="shared" si="20"/>
        <v>0</v>
      </c>
    </row>
    <row r="39" spans="1:55" ht="15" x14ac:dyDescent="0.25">
      <c r="A39" s="21">
        <f t="shared" si="1"/>
        <v>30</v>
      </c>
      <c r="B39" s="96" t="s">
        <v>243</v>
      </c>
      <c r="C39" s="92">
        <v>2000</v>
      </c>
      <c r="D39" s="92" t="s">
        <v>15</v>
      </c>
      <c r="E39" s="38"/>
      <c r="F39" s="54"/>
      <c r="G39" s="53">
        <f>IF(F39="",0,VLOOKUP(F39,'points ind'!$A$2:$B$52,2,FALSE))</f>
        <v>0</v>
      </c>
      <c r="H39" s="51">
        <f>IF(F39="",0,VLOOKUP(F39,'points clubs'!$A$2:$B$51,2,FALSE))</f>
        <v>0</v>
      </c>
      <c r="I39" s="54"/>
      <c r="J39" s="53">
        <f>IF(I39="",0,VLOOKUP(I39,'points ind'!$A$2:$B$52,2,FALSE))</f>
        <v>0</v>
      </c>
      <c r="K39" s="51">
        <f>IF(I39="",0,VLOOKUP(I39,'points clubs'!$A$2:$B$51,2,FALSE))</f>
        <v>0</v>
      </c>
      <c r="L39" s="42"/>
      <c r="M39" s="25">
        <f>IF(L39="",0,VLOOKUP(L39,'points ind'!$A$2:$B$52,2,FALSE))</f>
        <v>0</v>
      </c>
      <c r="N39" s="48">
        <f>IF(L39="",0,VLOOKUP(L39,'points clubs'!$A$2:$B$51,2,FALSE))</f>
        <v>0</v>
      </c>
      <c r="O39" s="52"/>
      <c r="P39" s="53">
        <f>IF(O39="",0,VLOOKUP(O39,'points ind'!$A$2:$B$52,2,FALSE))</f>
        <v>0</v>
      </c>
      <c r="Q39" s="51">
        <f>IF(O39="",0,VLOOKUP(O39,'points clubs'!$A$2:$B$51,2,FALSE))</f>
        <v>0</v>
      </c>
      <c r="R39" s="41"/>
      <c r="S39" s="25">
        <f>IF(R39="",0,VLOOKUP(R39,'points ind'!$A$2:$B$52,2,FALSE))</f>
        <v>0</v>
      </c>
      <c r="T39" s="48">
        <f>IF(R39="",0,VLOOKUP(R39,'points clubs'!$A$2:$B$51,2,FALSE))</f>
        <v>0</v>
      </c>
      <c r="U39" s="41">
        <v>11</v>
      </c>
      <c r="V39" s="25">
        <f>IF(U39="",0,VLOOKUP(U39,'points ind'!$A$2:$B$52,2,FALSE))</f>
        <v>50</v>
      </c>
      <c r="W39" s="48">
        <f>IF(U39="",0,VLOOKUP(U39,'points clubs'!$A$2:$B$51,2,FALSE))</f>
        <v>20</v>
      </c>
      <c r="X39" s="41">
        <v>10</v>
      </c>
      <c r="Y39" s="25">
        <f>IF(X39="",0,VLOOKUP(X39,'points ind'!$A$2:$B$52,2,FALSE))</f>
        <v>55</v>
      </c>
      <c r="Z39" s="48">
        <f>IF(X39="",0,VLOOKUP(X39,'points clubs'!$A$2:$B$51,2,FALSE))</f>
        <v>22</v>
      </c>
      <c r="AA39" s="261"/>
      <c r="AB39" s="262">
        <f>IF(AA39="",0,VLOOKUP(AA39,'points ind'!$A$2:$B$52,2,FALSE))</f>
        <v>0</v>
      </c>
      <c r="AC39" s="263">
        <f>IF(AA39="",0,VLOOKUP(AA39,'points clubs'!$A$2:$B$51,2,FALSE))</f>
        <v>0</v>
      </c>
      <c r="AD39" s="41">
        <v>17</v>
      </c>
      <c r="AE39" s="25">
        <f>IF(AD39="",0,VLOOKUP(AD39,'points ind'!$A$2:$B$52,2,FALSE))</f>
        <v>38</v>
      </c>
      <c r="AF39" s="48">
        <f>IF(AD39="",0,VLOOKUP(AD39,'points clubs'!$A$2:$B$51,2,FALSE))</f>
        <v>8</v>
      </c>
      <c r="AG39" s="41"/>
      <c r="AH39" s="25">
        <f>IF(AG39="",0,VLOOKUP(AG39,'points ind'!$A$2:$B$52,2,FALSE))</f>
        <v>0</v>
      </c>
      <c r="AI39" s="48">
        <f>IF(AG39="",0,VLOOKUP(AG39,'points clubs'!$A$2:$B$51,2,FALSE))</f>
        <v>0</v>
      </c>
      <c r="AJ39" s="26">
        <f t="shared" si="2"/>
        <v>143</v>
      </c>
      <c r="AK39" s="63">
        <f t="shared" si="3"/>
        <v>30</v>
      </c>
      <c r="AL39" s="257">
        <f>IF(AG39&gt;0,(LARGE((G39,M39,P39,S39,V39,Y39,AB39,AE39),1)+LARGE((G39,M39,P39,S39,V39,Y39,AB39,AE39),2)+LARGE((G39,M39,P39,S39,V39,Y39,AB39,AE39),3)+LARGE((G39,M39,P39,S39,V39,Y39,AB39,AE39),4)+AH39),(LARGE((G39,M39,P39,S39,V39,Y39,AB39,AE39),1)+LARGE((G39,M39,P39,S39,V39,Y39,AB39,AE39),2)+LARGE((G39,M39,P39,S39,V39,Y39,AB39,AE39),3)+LARGE((G39,M39,P39,S39,V39,Y39,AB39,AE39),4)+LARGE((G39,M39,P39,S39,V39,Y39,AB39,AE39),5)))</f>
        <v>143</v>
      </c>
      <c r="AM39" s="258">
        <f t="shared" si="4"/>
        <v>30</v>
      </c>
      <c r="AN39" s="22">
        <f t="shared" si="5"/>
        <v>0</v>
      </c>
      <c r="AO39" s="23">
        <f t="shared" si="6"/>
        <v>0</v>
      </c>
      <c r="AP39" s="23">
        <f t="shared" si="7"/>
        <v>0</v>
      </c>
      <c r="AQ39" s="23">
        <f t="shared" si="8"/>
        <v>0</v>
      </c>
      <c r="AR39" s="23">
        <f t="shared" si="9"/>
        <v>0</v>
      </c>
      <c r="AS39" s="23">
        <f t="shared" si="10"/>
        <v>50</v>
      </c>
      <c r="AT39" s="23">
        <f t="shared" si="11"/>
        <v>0</v>
      </c>
      <c r="AU39" s="23">
        <f t="shared" si="12"/>
        <v>0</v>
      </c>
      <c r="AV39" s="23">
        <f t="shared" si="13"/>
        <v>0</v>
      </c>
      <c r="AW39" s="23">
        <f t="shared" si="14"/>
        <v>0</v>
      </c>
      <c r="AX39" s="23">
        <f t="shared" si="15"/>
        <v>0</v>
      </c>
      <c r="AY39" s="23">
        <f t="shared" si="16"/>
        <v>0</v>
      </c>
      <c r="AZ39" s="23">
        <f t="shared" si="17"/>
        <v>0</v>
      </c>
      <c r="BA39" s="23">
        <f t="shared" si="18"/>
        <v>0</v>
      </c>
      <c r="BB39" s="27">
        <f t="shared" si="19"/>
        <v>0</v>
      </c>
      <c r="BC39" s="226">
        <f t="shared" si="20"/>
        <v>0</v>
      </c>
    </row>
    <row r="40" spans="1:55" ht="15" x14ac:dyDescent="0.25">
      <c r="A40" s="21">
        <f t="shared" si="1"/>
        <v>31</v>
      </c>
      <c r="B40" s="99" t="s">
        <v>260</v>
      </c>
      <c r="C40" s="95">
        <v>1998</v>
      </c>
      <c r="D40" s="95" t="s">
        <v>52</v>
      </c>
      <c r="E40" s="38">
        <v>2639337</v>
      </c>
      <c r="F40" s="52"/>
      <c r="G40" s="53">
        <f>IF(F40="",0,VLOOKUP(F40,'points ind'!$A$2:$B$52,2,FALSE))</f>
        <v>0</v>
      </c>
      <c r="H40" s="51">
        <f>IF(F40="",0,VLOOKUP(F40,'points clubs'!$A$2:$B$51,2,FALSE))</f>
        <v>0</v>
      </c>
      <c r="I40" s="52"/>
      <c r="J40" s="53">
        <f>IF(I40="",0,VLOOKUP(I40,'points ind'!$A$2:$B$52,2,FALSE))</f>
        <v>0</v>
      </c>
      <c r="K40" s="51">
        <f>IF(I40="",0,VLOOKUP(I40,'points clubs'!$A$2:$B$51,2,FALSE))</f>
        <v>0</v>
      </c>
      <c r="L40" s="41">
        <v>8</v>
      </c>
      <c r="M40" s="25">
        <f>IF(L40="",0,VLOOKUP(L40,'points ind'!$A$2:$B$52,2,FALSE))</f>
        <v>65</v>
      </c>
      <c r="N40" s="48">
        <f>IF(L40="",0,VLOOKUP(L40,'points clubs'!$A$2:$B$51,2,FALSE))</f>
        <v>30</v>
      </c>
      <c r="O40" s="54"/>
      <c r="P40" s="53">
        <f>IF(O40="",0,VLOOKUP(O40,'points ind'!$A$2:$B$52,2,FALSE))</f>
        <v>0</v>
      </c>
      <c r="Q40" s="51">
        <f>IF(O40="",0,VLOOKUP(O40,'points clubs'!$A$2:$B$51,2,FALSE))</f>
        <v>0</v>
      </c>
      <c r="R40" s="42">
        <v>27</v>
      </c>
      <c r="S40" s="25">
        <f>IF(R40="",0,VLOOKUP(R40,'points ind'!$A$2:$B$52,2,FALSE))</f>
        <v>18</v>
      </c>
      <c r="T40" s="48">
        <f>IF(R40="",0,VLOOKUP(R40,'points clubs'!$A$2:$B$51,2,FALSE))</f>
        <v>0</v>
      </c>
      <c r="U40" s="42"/>
      <c r="V40" s="25">
        <f>IF(U40="",0,VLOOKUP(U40,'points ind'!$A$2:$B$52,2,FALSE))</f>
        <v>0</v>
      </c>
      <c r="W40" s="48">
        <f>IF(U40="",0,VLOOKUP(U40,'points clubs'!$A$2:$B$51,2,FALSE))</f>
        <v>0</v>
      </c>
      <c r="X40" s="42"/>
      <c r="Y40" s="25">
        <f>IF(X40="",0,VLOOKUP(X40,'points ind'!$A$2:$B$52,2,FALSE))</f>
        <v>0</v>
      </c>
      <c r="Z40" s="48">
        <f>IF(X40="",0,VLOOKUP(X40,'points clubs'!$A$2:$B$51,2,FALSE))</f>
        <v>0</v>
      </c>
      <c r="AA40" s="261"/>
      <c r="AB40" s="262">
        <f>IF(AA40="",0,VLOOKUP(AA40,'points ind'!$A$2:$B$52,2,FALSE))</f>
        <v>0</v>
      </c>
      <c r="AC40" s="263">
        <f>IF(AA40="",0,VLOOKUP(AA40,'points clubs'!$A$2:$B$51,2,FALSE))</f>
        <v>0</v>
      </c>
      <c r="AD40" s="42">
        <v>21</v>
      </c>
      <c r="AE40" s="25">
        <f>IF(AD40="",0,VLOOKUP(AD40,'points ind'!$A$2:$B$52,2,FALSE))</f>
        <v>30</v>
      </c>
      <c r="AF40" s="48">
        <f>IF(AD40="",0,VLOOKUP(AD40,'points clubs'!$A$2:$B$51,2,FALSE))</f>
        <v>0</v>
      </c>
      <c r="AG40" s="42">
        <v>27</v>
      </c>
      <c r="AH40" s="25">
        <f>IF(AG40="",0,VLOOKUP(AG40,'points ind'!$A$2:$B$52,2,FALSE))</f>
        <v>18</v>
      </c>
      <c r="AI40" s="48">
        <f>IF(AG40="",0,VLOOKUP(AG40,'points clubs'!$A$2:$B$51,2,FALSE))</f>
        <v>0</v>
      </c>
      <c r="AJ40" s="26">
        <f t="shared" si="2"/>
        <v>131</v>
      </c>
      <c r="AK40" s="63">
        <f t="shared" si="3"/>
        <v>31</v>
      </c>
      <c r="AL40" s="257">
        <f>IF(AG40&gt;0,(LARGE((G40,M40,P40,S40,V40,Y40,AB40,AE40),1)+LARGE((G40,M40,P40,S40,V40,Y40,AB40,AE40),2)+LARGE((G40,M40,P40,S40,V40,Y40,AB40,AE40),3)+LARGE((G40,M40,P40,S40,V40,Y40,AB40,AE40),4)+AH40),(LARGE((G40,M40,P40,S40,V40,Y40,AB40,AE40),1)+LARGE((G40,M40,P40,S40,V40,Y40,AB40,AE40),2)+LARGE((G40,M40,P40,S40,V40,Y40,AB40,AE40),3)+LARGE((G40,M40,P40,S40,V40,Y40,AB40,AE40),4)+LARGE((G40,M40,P40,S40,V40,Y40,AB40,AE40),5)))</f>
        <v>131</v>
      </c>
      <c r="AM40" s="258">
        <f t="shared" si="4"/>
        <v>31</v>
      </c>
      <c r="AN40" s="22">
        <f t="shared" si="5"/>
        <v>0</v>
      </c>
      <c r="AO40" s="23">
        <f t="shared" si="6"/>
        <v>0</v>
      </c>
      <c r="AP40" s="23">
        <f t="shared" si="7"/>
        <v>0</v>
      </c>
      <c r="AQ40" s="23">
        <f t="shared" si="8"/>
        <v>0</v>
      </c>
      <c r="AR40" s="23">
        <f t="shared" si="9"/>
        <v>0</v>
      </c>
      <c r="AS40" s="23">
        <f t="shared" si="10"/>
        <v>0</v>
      </c>
      <c r="AT40" s="23">
        <f t="shared" si="11"/>
        <v>0</v>
      </c>
      <c r="AU40" s="23">
        <f t="shared" si="12"/>
        <v>0</v>
      </c>
      <c r="AV40" s="23">
        <f t="shared" si="13"/>
        <v>0</v>
      </c>
      <c r="AW40" s="23">
        <f t="shared" si="14"/>
        <v>0</v>
      </c>
      <c r="AX40" s="23">
        <f t="shared" si="15"/>
        <v>0</v>
      </c>
      <c r="AY40" s="23">
        <f t="shared" si="16"/>
        <v>0</v>
      </c>
      <c r="AZ40" s="23">
        <f t="shared" si="17"/>
        <v>0</v>
      </c>
      <c r="BA40" s="23">
        <f t="shared" si="18"/>
        <v>30</v>
      </c>
      <c r="BB40" s="27">
        <f t="shared" si="19"/>
        <v>0</v>
      </c>
      <c r="BC40" s="226">
        <f t="shared" si="20"/>
        <v>0</v>
      </c>
    </row>
    <row r="41" spans="1:55" ht="15" x14ac:dyDescent="0.25">
      <c r="A41" s="21">
        <f t="shared" si="1"/>
        <v>32</v>
      </c>
      <c r="B41" s="99" t="s">
        <v>234</v>
      </c>
      <c r="C41" s="95">
        <v>1999</v>
      </c>
      <c r="D41" s="95" t="s">
        <v>17</v>
      </c>
      <c r="E41" s="37">
        <v>2643255</v>
      </c>
      <c r="F41" s="52"/>
      <c r="G41" s="53">
        <f>IF(F41="",0,VLOOKUP(F41,'points ind'!$A$2:$B$52,2,FALSE))</f>
        <v>0</v>
      </c>
      <c r="H41" s="51">
        <f>IF(F41="",0,VLOOKUP(F41,'points clubs'!$A$2:$B$51,2,FALSE))</f>
        <v>0</v>
      </c>
      <c r="I41" s="52"/>
      <c r="J41" s="53">
        <f>IF(I41="",0,VLOOKUP(I41,'points ind'!$A$2:$B$52,2,FALSE))</f>
        <v>0</v>
      </c>
      <c r="K41" s="51">
        <f>IF(I41="",0,VLOOKUP(I41,'points clubs'!$A$2:$B$51,2,FALSE))</f>
        <v>0</v>
      </c>
      <c r="L41" s="41"/>
      <c r="M41" s="25">
        <f>IF(L41="",0,VLOOKUP(L41,'points ind'!$A$2:$B$52,2,FALSE))</f>
        <v>0</v>
      </c>
      <c r="N41" s="48">
        <f>IF(L41="",0,VLOOKUP(L41,'points clubs'!$A$2:$B$51,2,FALSE))</f>
        <v>0</v>
      </c>
      <c r="O41" s="52"/>
      <c r="P41" s="53">
        <f>IF(O41="",0,VLOOKUP(O41,'points ind'!$A$2:$B$52,2,FALSE))</f>
        <v>0</v>
      </c>
      <c r="Q41" s="51">
        <f>IF(O41="",0,VLOOKUP(O41,'points clubs'!$A$2:$B$51,2,FALSE))</f>
        <v>0</v>
      </c>
      <c r="R41" s="41">
        <v>12</v>
      </c>
      <c r="S41" s="25">
        <f>IF(R41="",0,VLOOKUP(R41,'points ind'!$A$2:$B$52,2,FALSE))</f>
        <v>48</v>
      </c>
      <c r="T41" s="48">
        <f>IF(R41="",0,VLOOKUP(R41,'points clubs'!$A$2:$B$51,2,FALSE))</f>
        <v>18</v>
      </c>
      <c r="U41" s="41"/>
      <c r="V41" s="25">
        <f>IF(U41="",0,VLOOKUP(U41,'points ind'!$A$2:$B$52,2,FALSE))</f>
        <v>0</v>
      </c>
      <c r="W41" s="48">
        <f>IF(U41="",0,VLOOKUP(U41,'points clubs'!$A$2:$B$51,2,FALSE))</f>
        <v>0</v>
      </c>
      <c r="X41" s="41"/>
      <c r="Y41" s="25">
        <f>IF(X41="",0,VLOOKUP(X41,'points ind'!$A$2:$B$52,2,FALSE))</f>
        <v>0</v>
      </c>
      <c r="Z41" s="48">
        <f>IF(X41="",0,VLOOKUP(X41,'points clubs'!$A$2:$B$51,2,FALSE))</f>
        <v>0</v>
      </c>
      <c r="AA41" s="264"/>
      <c r="AB41" s="262">
        <f>IF(AA41="",0,VLOOKUP(AA41,'points ind'!$A$2:$B$52,2,FALSE))</f>
        <v>0</v>
      </c>
      <c r="AC41" s="263">
        <f>IF(AA41="",0,VLOOKUP(AA41,'points clubs'!$A$2:$B$51,2,FALSE))</f>
        <v>0</v>
      </c>
      <c r="AD41" s="41">
        <v>12</v>
      </c>
      <c r="AE41" s="25">
        <f>IF(AD41="",0,VLOOKUP(AD41,'points ind'!$A$2:$B$52,2,FALSE))</f>
        <v>48</v>
      </c>
      <c r="AF41" s="48">
        <f>IF(AD41="",0,VLOOKUP(AD41,'points clubs'!$A$2:$B$51,2,FALSE))</f>
        <v>18</v>
      </c>
      <c r="AG41" s="41">
        <v>19</v>
      </c>
      <c r="AH41" s="25">
        <f>IF(AG41="",0,VLOOKUP(AG41,'points ind'!$A$2:$B$52,2,FALSE))</f>
        <v>34</v>
      </c>
      <c r="AI41" s="48">
        <f>IF(AG41="",0,VLOOKUP(AG41,'points clubs'!$A$2:$B$51,2,FALSE))</f>
        <v>4</v>
      </c>
      <c r="AJ41" s="26">
        <f t="shared" si="2"/>
        <v>130</v>
      </c>
      <c r="AK41" s="63">
        <f t="shared" si="3"/>
        <v>32</v>
      </c>
      <c r="AL41" s="257">
        <f>IF(AG41&gt;0,(LARGE((G41,M41,P41,S41,V41,Y41,AB41,AE41),1)+LARGE((G41,M41,P41,S41,V41,Y41,AB41,AE41),2)+LARGE((G41,M41,P41,S41,V41,Y41,AB41,AE41),3)+LARGE((G41,M41,P41,S41,V41,Y41,AB41,AE41),4)+AH41),(LARGE((G41,M41,P41,S41,V41,Y41,AB41,AE41),1)+LARGE((G41,M41,P41,S41,V41,Y41,AB41,AE41),2)+LARGE((G41,M41,P41,S41,V41,Y41,AB41,AE41),3)+LARGE((G41,M41,P41,S41,V41,Y41,AB41,AE41),4)+LARGE((G41,M41,P41,S41,V41,Y41,AB41,AE41),5)))</f>
        <v>130</v>
      </c>
      <c r="AM41" s="258">
        <f t="shared" si="4"/>
        <v>32</v>
      </c>
      <c r="AN41" s="22">
        <f t="shared" si="5"/>
        <v>0</v>
      </c>
      <c r="AO41" s="23">
        <f t="shared" si="6"/>
        <v>0</v>
      </c>
      <c r="AP41" s="23">
        <f t="shared" si="7"/>
        <v>0</v>
      </c>
      <c r="AQ41" s="23">
        <f t="shared" si="8"/>
        <v>0</v>
      </c>
      <c r="AR41" s="23">
        <f t="shared" si="9"/>
        <v>0</v>
      </c>
      <c r="AS41" s="23">
        <f t="shared" si="10"/>
        <v>0</v>
      </c>
      <c r="AT41" s="23">
        <f t="shared" si="11"/>
        <v>0</v>
      </c>
      <c r="AU41" s="23">
        <f t="shared" si="12"/>
        <v>40</v>
      </c>
      <c r="AV41" s="23">
        <f t="shared" si="13"/>
        <v>0</v>
      </c>
      <c r="AW41" s="23">
        <f t="shared" si="14"/>
        <v>0</v>
      </c>
      <c r="AX41" s="23">
        <f t="shared" si="15"/>
        <v>0</v>
      </c>
      <c r="AY41" s="23">
        <f t="shared" si="16"/>
        <v>0</v>
      </c>
      <c r="AZ41" s="23">
        <f t="shared" si="17"/>
        <v>0</v>
      </c>
      <c r="BA41" s="23">
        <f t="shared" si="18"/>
        <v>0</v>
      </c>
      <c r="BB41" s="27">
        <f t="shared" si="19"/>
        <v>0</v>
      </c>
      <c r="BC41" s="226">
        <f t="shared" si="20"/>
        <v>0</v>
      </c>
    </row>
    <row r="42" spans="1:55" ht="15" x14ac:dyDescent="0.25">
      <c r="A42" s="21">
        <f t="shared" si="1"/>
        <v>33</v>
      </c>
      <c r="B42" s="96" t="s">
        <v>241</v>
      </c>
      <c r="C42" s="92">
        <v>2000</v>
      </c>
      <c r="D42" s="92" t="s">
        <v>13</v>
      </c>
      <c r="E42" s="37">
        <v>2638171</v>
      </c>
      <c r="F42" s="52"/>
      <c r="G42" s="53">
        <f>IF(F42="",0,VLOOKUP(F42,'points ind'!$A$2:$B$52,2,FALSE))</f>
        <v>0</v>
      </c>
      <c r="H42" s="51">
        <f>IF(F42="",0,VLOOKUP(F42,'points clubs'!$A$2:$B$51,2,FALSE))</f>
        <v>0</v>
      </c>
      <c r="I42" s="52"/>
      <c r="J42" s="53">
        <f>IF(I42="",0,VLOOKUP(I42,'points ind'!$A$2:$B$52,2,FALSE))</f>
        <v>0</v>
      </c>
      <c r="K42" s="51">
        <f>IF(I42="",0,VLOOKUP(I42,'points clubs'!$A$2:$B$51,2,FALSE))</f>
        <v>0</v>
      </c>
      <c r="L42" s="41">
        <v>16</v>
      </c>
      <c r="M42" s="25">
        <f>IF(L42="",0,VLOOKUP(L42,'points ind'!$A$2:$B$52,2,FALSE))</f>
        <v>40</v>
      </c>
      <c r="N42" s="48">
        <f>IF(L42="",0,VLOOKUP(L42,'points clubs'!$A$2:$B$51,2,FALSE))</f>
        <v>10</v>
      </c>
      <c r="O42" s="52"/>
      <c r="P42" s="53">
        <f>IF(O42="",0,VLOOKUP(O42,'points ind'!$A$2:$B$52,2,FALSE))</f>
        <v>0</v>
      </c>
      <c r="Q42" s="51">
        <f>IF(O42="",0,VLOOKUP(O42,'points clubs'!$A$2:$B$51,2,FALSE))</f>
        <v>0</v>
      </c>
      <c r="R42" s="41">
        <v>32</v>
      </c>
      <c r="S42" s="25">
        <f>IF(R42="",0,VLOOKUP(R42,'points ind'!$A$2:$B$52,2,FALSE))</f>
        <v>8</v>
      </c>
      <c r="T42" s="48">
        <f>IF(R42="",0,VLOOKUP(R42,'points clubs'!$A$2:$B$51,2,FALSE))</f>
        <v>0</v>
      </c>
      <c r="U42" s="41">
        <v>15</v>
      </c>
      <c r="V42" s="25">
        <f>IF(U42="",0,VLOOKUP(U42,'points ind'!$A$2:$B$52,2,FALSE))</f>
        <v>42</v>
      </c>
      <c r="W42" s="48">
        <f>IF(U42="",0,VLOOKUP(U42,'points clubs'!$A$2:$B$51,2,FALSE))</f>
        <v>12</v>
      </c>
      <c r="X42" s="41"/>
      <c r="Y42" s="25">
        <f>IF(X42="",0,VLOOKUP(X42,'points ind'!$A$2:$B$52,2,FALSE))</f>
        <v>0</v>
      </c>
      <c r="Z42" s="48">
        <f>IF(X42="",0,VLOOKUP(X42,'points clubs'!$A$2:$B$51,2,FALSE))</f>
        <v>0</v>
      </c>
      <c r="AA42" s="261"/>
      <c r="AB42" s="262">
        <f>IF(AA42="",0,VLOOKUP(AA42,'points ind'!$A$2:$B$52,2,FALSE))</f>
        <v>0</v>
      </c>
      <c r="AC42" s="263">
        <f>IF(AA42="",0,VLOOKUP(AA42,'points clubs'!$A$2:$B$51,2,FALSE))</f>
        <v>0</v>
      </c>
      <c r="AD42" s="41">
        <v>28</v>
      </c>
      <c r="AE42" s="25">
        <f>IF(AD42="",0,VLOOKUP(AD42,'points ind'!$A$2:$B$52,2,FALSE))</f>
        <v>16</v>
      </c>
      <c r="AF42" s="48">
        <f>IF(AD42="",0,VLOOKUP(AD42,'points clubs'!$A$2:$B$51,2,FALSE))</f>
        <v>0</v>
      </c>
      <c r="AG42" s="41">
        <v>29</v>
      </c>
      <c r="AH42" s="25">
        <f>IF(AG42="",0,VLOOKUP(AG42,'points ind'!$A$2:$B$52,2,FALSE))</f>
        <v>14</v>
      </c>
      <c r="AI42" s="48">
        <f>IF(AG42="",0,VLOOKUP(AG42,'points clubs'!$A$2:$B$51,2,FALSE))</f>
        <v>0</v>
      </c>
      <c r="AJ42" s="26">
        <f t="shared" si="2"/>
        <v>120</v>
      </c>
      <c r="AK42" s="63">
        <f t="shared" si="3"/>
        <v>33</v>
      </c>
      <c r="AL42" s="257">
        <f>IF(AG42&gt;0,(LARGE((G42,M42,P42,S42,V42,Y42,AB42,AE42),1)+LARGE((G42,M42,P42,S42,V42,Y42,AB42,AE42),2)+LARGE((G42,M42,P42,S42,V42,Y42,AB42,AE42),3)+LARGE((G42,M42,P42,S42,V42,Y42,AB42,AE42),4)+AH42),(LARGE((G42,M42,P42,S42,V42,Y42,AB42,AE42),1)+LARGE((G42,M42,P42,S42,V42,Y42,AB42,AE42),2)+LARGE((G42,M42,P42,S42,V42,Y42,AB42,AE42),3)+LARGE((G42,M42,P42,S42,V42,Y42,AB42,AE42),4)+LARGE((G42,M42,P42,S42,V42,Y42,AB42,AE42),5)))</f>
        <v>120</v>
      </c>
      <c r="AM42" s="258">
        <f t="shared" si="4"/>
        <v>33</v>
      </c>
      <c r="AN42" s="22">
        <f t="shared" si="5"/>
        <v>0</v>
      </c>
      <c r="AO42" s="23">
        <f t="shared" si="6"/>
        <v>0</v>
      </c>
      <c r="AP42" s="23">
        <f t="shared" si="7"/>
        <v>0</v>
      </c>
      <c r="AQ42" s="23">
        <f t="shared" si="8"/>
        <v>22</v>
      </c>
      <c r="AR42" s="23">
        <f t="shared" si="9"/>
        <v>0</v>
      </c>
      <c r="AS42" s="23">
        <f t="shared" si="10"/>
        <v>0</v>
      </c>
      <c r="AT42" s="23">
        <f t="shared" si="11"/>
        <v>0</v>
      </c>
      <c r="AU42" s="23">
        <f t="shared" si="12"/>
        <v>0</v>
      </c>
      <c r="AV42" s="23">
        <f t="shared" si="13"/>
        <v>0</v>
      </c>
      <c r="AW42" s="23">
        <f t="shared" si="14"/>
        <v>0</v>
      </c>
      <c r="AX42" s="23">
        <f t="shared" si="15"/>
        <v>0</v>
      </c>
      <c r="AY42" s="23">
        <f t="shared" si="16"/>
        <v>0</v>
      </c>
      <c r="AZ42" s="23">
        <f t="shared" si="17"/>
        <v>0</v>
      </c>
      <c r="BA42" s="23">
        <f t="shared" si="18"/>
        <v>0</v>
      </c>
      <c r="BB42" s="27">
        <f t="shared" si="19"/>
        <v>0</v>
      </c>
      <c r="BC42" s="226">
        <f t="shared" si="20"/>
        <v>0</v>
      </c>
    </row>
    <row r="43" spans="1:55" ht="15.75" thickBot="1" x14ac:dyDescent="0.3">
      <c r="A43" s="21">
        <f t="shared" si="1"/>
        <v>34</v>
      </c>
      <c r="B43" s="91" t="s">
        <v>256</v>
      </c>
      <c r="C43" s="92">
        <v>2000</v>
      </c>
      <c r="D43" s="92" t="s">
        <v>15</v>
      </c>
      <c r="E43" s="70">
        <v>2632142</v>
      </c>
      <c r="F43" s="55"/>
      <c r="G43" s="56">
        <f>IF(F43="",0,VLOOKUP(F43,'points ind'!$A$2:$B$52,2,FALSE))</f>
        <v>0</v>
      </c>
      <c r="H43" s="57">
        <f>IF(F43="",0,VLOOKUP(F43,'points clubs'!$A$2:$B$51,2,FALSE))</f>
        <v>0</v>
      </c>
      <c r="I43" s="55"/>
      <c r="J43" s="56">
        <f>IF(I43="",0,VLOOKUP(I43,'points ind'!$A$2:$B$52,2,FALSE))</f>
        <v>0</v>
      </c>
      <c r="K43" s="57">
        <f>IF(I43="",0,VLOOKUP(I43,'points clubs'!$A$2:$B$51,2,FALSE))</f>
        <v>0</v>
      </c>
      <c r="L43" s="43"/>
      <c r="M43" s="44">
        <f>IF(L43="",0,VLOOKUP(L43,'points ind'!$A$2:$B$52,2,FALSE))</f>
        <v>0</v>
      </c>
      <c r="N43" s="49">
        <f>IF(L43="",0,VLOOKUP(L43,'points clubs'!$A$2:$B$51,2,FALSE))</f>
        <v>0</v>
      </c>
      <c r="O43" s="55"/>
      <c r="P43" s="56">
        <f>IF(O43="",0,VLOOKUP(O43,'points ind'!$A$2:$B$52,2,FALSE))</f>
        <v>0</v>
      </c>
      <c r="Q43" s="57">
        <f>IF(O43="",0,VLOOKUP(O43,'points clubs'!$A$2:$B$51,2,FALSE))</f>
        <v>0</v>
      </c>
      <c r="R43" s="43">
        <v>8</v>
      </c>
      <c r="S43" s="44">
        <f>IF(R43="",0,VLOOKUP(R43,'points ind'!$A$2:$B$52,2,FALSE))</f>
        <v>65</v>
      </c>
      <c r="T43" s="49">
        <f>IF(R43="",0,VLOOKUP(R43,'points clubs'!$A$2:$B$51,2,FALSE))</f>
        <v>30</v>
      </c>
      <c r="U43" s="43"/>
      <c r="V43" s="44">
        <f>IF(U43="",0,VLOOKUP(U43,'points ind'!$A$2:$B$52,2,FALSE))</f>
        <v>0</v>
      </c>
      <c r="W43" s="49">
        <f>IF(U43="",0,VLOOKUP(U43,'points clubs'!$A$2:$B$51,2,FALSE))</f>
        <v>0</v>
      </c>
      <c r="X43" s="43"/>
      <c r="Y43" s="44">
        <f>IF(X43="",0,VLOOKUP(X43,'points ind'!$A$2:$B$52,2,FALSE))</f>
        <v>0</v>
      </c>
      <c r="Z43" s="49">
        <f>IF(X43="",0,VLOOKUP(X43,'points clubs'!$A$2:$B$51,2,FALSE))</f>
        <v>0</v>
      </c>
      <c r="AA43" s="271"/>
      <c r="AB43" s="269">
        <f>IF(AA43="",0,VLOOKUP(AA43,'points ind'!$A$2:$B$52,2,FALSE))</f>
        <v>0</v>
      </c>
      <c r="AC43" s="270">
        <f>IF(AA43="",0,VLOOKUP(AA43,'points clubs'!$A$2:$B$51,2,FALSE))</f>
        <v>0</v>
      </c>
      <c r="AD43" s="43"/>
      <c r="AE43" s="44">
        <f>IF(AD43="",0,VLOOKUP(AD43,'points ind'!$A$2:$B$52,2,FALSE))</f>
        <v>0</v>
      </c>
      <c r="AF43" s="49">
        <f>IF(AD43="",0,VLOOKUP(AD43,'points clubs'!$A$2:$B$51,2,FALSE))</f>
        <v>0</v>
      </c>
      <c r="AG43" s="43">
        <v>13</v>
      </c>
      <c r="AH43" s="44">
        <f>IF(AG43="",0,VLOOKUP(AG43,'points ind'!$A$2:$B$52,2,FALSE))</f>
        <v>46</v>
      </c>
      <c r="AI43" s="49">
        <f>IF(AG43="",0,VLOOKUP(AG43,'points clubs'!$A$2:$B$51,2,FALSE))</f>
        <v>16</v>
      </c>
      <c r="AJ43" s="33">
        <f t="shared" si="2"/>
        <v>111</v>
      </c>
      <c r="AK43" s="71">
        <f t="shared" si="3"/>
        <v>34</v>
      </c>
      <c r="AL43" s="257">
        <f>IF(AG43&gt;0,(LARGE((G43,M43,P43,S43,V43,Y43,AB43,AE43),1)+LARGE((G43,M43,P43,S43,V43,Y43,AB43,AE43),2)+LARGE((G43,M43,P43,S43,V43,Y43,AB43,AE43),3)+LARGE((G43,M43,P43,S43,V43,Y43,AB43,AE43),4)+AH43),(LARGE((G43,M43,P43,S43,V43,Y43,AB43,AE43),1)+LARGE((G43,M43,P43,S43,V43,Y43,AB43,AE43),2)+LARGE((G43,M43,P43,S43,V43,Y43,AB43,AE43),3)+LARGE((G43,M43,P43,S43,V43,Y43,AB43,AE43),4)+LARGE((G43,M43,P43,S43,V43,Y43,AB43,AE43),5)))</f>
        <v>111</v>
      </c>
      <c r="AM43" s="258">
        <f t="shared" si="4"/>
        <v>34</v>
      </c>
      <c r="AN43" s="64">
        <f t="shared" si="5"/>
        <v>0</v>
      </c>
      <c r="AO43" s="31">
        <f t="shared" si="6"/>
        <v>0</v>
      </c>
      <c r="AP43" s="31">
        <f t="shared" si="7"/>
        <v>0</v>
      </c>
      <c r="AQ43" s="31">
        <f t="shared" si="8"/>
        <v>0</v>
      </c>
      <c r="AR43" s="31">
        <f t="shared" si="9"/>
        <v>0</v>
      </c>
      <c r="AS43" s="31">
        <f t="shared" si="10"/>
        <v>46</v>
      </c>
      <c r="AT43" s="31">
        <f t="shared" si="11"/>
        <v>0</v>
      </c>
      <c r="AU43" s="31">
        <f t="shared" si="12"/>
        <v>0</v>
      </c>
      <c r="AV43" s="31">
        <f t="shared" si="13"/>
        <v>0</v>
      </c>
      <c r="AW43" s="31">
        <f t="shared" si="14"/>
        <v>0</v>
      </c>
      <c r="AX43" s="31">
        <f t="shared" si="15"/>
        <v>0</v>
      </c>
      <c r="AY43" s="31">
        <f t="shared" si="16"/>
        <v>0</v>
      </c>
      <c r="AZ43" s="31">
        <f t="shared" si="17"/>
        <v>0</v>
      </c>
      <c r="BA43" s="31">
        <f t="shared" si="18"/>
        <v>0</v>
      </c>
      <c r="BB43" s="32">
        <f t="shared" si="19"/>
        <v>0</v>
      </c>
      <c r="BC43" s="226">
        <f t="shared" si="20"/>
        <v>0</v>
      </c>
    </row>
    <row r="44" spans="1:55" s="58" customFormat="1" ht="15.75" thickBot="1" x14ac:dyDescent="0.3">
      <c r="A44" s="21">
        <f t="shared" si="1"/>
        <v>35</v>
      </c>
      <c r="B44" s="89" t="s">
        <v>249</v>
      </c>
      <c r="C44" s="95">
        <v>1999</v>
      </c>
      <c r="D44" s="95" t="s">
        <v>15</v>
      </c>
      <c r="E44" s="70">
        <v>2649150</v>
      </c>
      <c r="F44" s="148"/>
      <c r="G44" s="56">
        <f>IF(F44="",0,VLOOKUP(F44,'points ind'!$A$2:$B$52,2,FALSE))</f>
        <v>0</v>
      </c>
      <c r="H44" s="57">
        <f>IF(F44="",0,VLOOKUP(F44,'points clubs'!$A$2:$B$51,2,FALSE))</f>
        <v>0</v>
      </c>
      <c r="I44" s="148"/>
      <c r="J44" s="56">
        <f>IF(I44="",0,VLOOKUP(I44,'points ind'!$A$2:$B$52,2,FALSE))</f>
        <v>0</v>
      </c>
      <c r="K44" s="57">
        <f>IF(I44="",0,VLOOKUP(I44,'points clubs'!$A$2:$B$51,2,FALSE))</f>
        <v>0</v>
      </c>
      <c r="L44" s="149"/>
      <c r="M44" s="44">
        <f>IF(L44="",0,VLOOKUP(L44,'points ind'!$A$2:$B$52,2,FALSE))</f>
        <v>0</v>
      </c>
      <c r="N44" s="49">
        <f>IF(L44="",0,VLOOKUP(L44,'points clubs'!$A$2:$B$51,2,FALSE))</f>
        <v>0</v>
      </c>
      <c r="O44" s="55"/>
      <c r="P44" s="56">
        <f>IF(O44="",0,VLOOKUP(O44,'points ind'!$A$2:$B$52,2,FALSE))</f>
        <v>0</v>
      </c>
      <c r="Q44" s="57">
        <f>IF(O44="",0,VLOOKUP(O44,'points clubs'!$A$2:$B$51,2,FALSE))</f>
        <v>0</v>
      </c>
      <c r="R44" s="43"/>
      <c r="S44" s="44">
        <f>IF(R44="",0,VLOOKUP(R44,'points ind'!$A$2:$B$52,2,FALSE))</f>
        <v>0</v>
      </c>
      <c r="T44" s="49">
        <f>IF(R44="",0,VLOOKUP(R44,'points clubs'!$A$2:$B$51,2,FALSE))</f>
        <v>0</v>
      </c>
      <c r="U44" s="43"/>
      <c r="V44" s="44">
        <f>IF(U44="",0,VLOOKUP(U44,'points ind'!$A$2:$B$52,2,FALSE))</f>
        <v>0</v>
      </c>
      <c r="W44" s="49">
        <f>IF(U44="",0,VLOOKUP(U44,'points clubs'!$A$2:$B$51,2,FALSE))</f>
        <v>0</v>
      </c>
      <c r="X44" s="43">
        <v>15</v>
      </c>
      <c r="Y44" s="44">
        <f>IF(X44="",0,VLOOKUP(X44,'points ind'!$A$2:$B$52,2,FALSE))</f>
        <v>42</v>
      </c>
      <c r="Z44" s="49">
        <f>IF(X44="",0,VLOOKUP(X44,'points clubs'!$A$2:$B$51,2,FALSE))</f>
        <v>12</v>
      </c>
      <c r="AA44" s="268"/>
      <c r="AB44" s="269">
        <f>IF(AA44="",0,VLOOKUP(AA44,'points ind'!$A$2:$B$52,2,FALSE))</f>
        <v>0</v>
      </c>
      <c r="AC44" s="270">
        <f>IF(AA44="",0,VLOOKUP(AA44,'points clubs'!$A$2:$B$51,2,FALSE))</f>
        <v>0</v>
      </c>
      <c r="AD44" s="149">
        <v>25</v>
      </c>
      <c r="AE44" s="44">
        <f>IF(AD44="",0,VLOOKUP(AD44,'points ind'!$A$2:$B$52,2,FALSE))</f>
        <v>22</v>
      </c>
      <c r="AF44" s="49">
        <f>IF(AD44="",0,VLOOKUP(AD44,'points clubs'!$A$2:$B$51,2,FALSE))</f>
        <v>0</v>
      </c>
      <c r="AG44" s="149">
        <v>17</v>
      </c>
      <c r="AH44" s="44">
        <f>IF(AG44="",0,VLOOKUP(AG44,'points ind'!$A$2:$B$52,2,FALSE))</f>
        <v>38</v>
      </c>
      <c r="AI44" s="49">
        <f>IF(AG44="",0,VLOOKUP(AG44,'points clubs'!$A$2:$B$51,2,FALSE))</f>
        <v>8</v>
      </c>
      <c r="AJ44" s="33">
        <f t="shared" si="2"/>
        <v>102</v>
      </c>
      <c r="AK44" s="71">
        <f t="shared" si="3"/>
        <v>35</v>
      </c>
      <c r="AL44" s="257">
        <f>IF(AG44&gt;0,(LARGE((G44,M44,P44,S44,V44,Y44,AB44,AE44),1)+LARGE((G44,M44,P44,S44,V44,Y44,AB44,AE44),2)+LARGE((G44,M44,P44,S44,V44,Y44,AB44,AE44),3)+LARGE((G44,M44,P44,S44,V44,Y44,AB44,AE44),4)+AH44),(LARGE((G44,M44,P44,S44,V44,Y44,AB44,AE44),1)+LARGE((G44,M44,P44,S44,V44,Y44,AB44,AE44),2)+LARGE((G44,M44,P44,S44,V44,Y44,AB44,AE44),3)+LARGE((G44,M44,P44,S44,V44,Y44,AB44,AE44),4)+LARGE((G44,M44,P44,S44,V44,Y44,AB44,AE44),5)))</f>
        <v>102</v>
      </c>
      <c r="AM44" s="258">
        <f t="shared" si="4"/>
        <v>35</v>
      </c>
      <c r="AN44" s="64">
        <f t="shared" si="5"/>
        <v>0</v>
      </c>
      <c r="AO44" s="31">
        <f t="shared" si="6"/>
        <v>0</v>
      </c>
      <c r="AP44" s="31">
        <f t="shared" si="7"/>
        <v>0</v>
      </c>
      <c r="AQ44" s="31">
        <f t="shared" si="8"/>
        <v>0</v>
      </c>
      <c r="AR44" s="31">
        <f t="shared" si="9"/>
        <v>0</v>
      </c>
      <c r="AS44" s="31">
        <f t="shared" si="10"/>
        <v>20</v>
      </c>
      <c r="AT44" s="31">
        <f t="shared" si="11"/>
        <v>0</v>
      </c>
      <c r="AU44" s="31">
        <f t="shared" si="12"/>
        <v>0</v>
      </c>
      <c r="AV44" s="31">
        <f t="shared" si="13"/>
        <v>0</v>
      </c>
      <c r="AW44" s="31">
        <f t="shared" si="14"/>
        <v>0</v>
      </c>
      <c r="AX44" s="31">
        <f t="shared" si="15"/>
        <v>0</v>
      </c>
      <c r="AY44" s="31">
        <f t="shared" si="16"/>
        <v>0</v>
      </c>
      <c r="AZ44" s="31">
        <f t="shared" si="17"/>
        <v>0</v>
      </c>
      <c r="BA44" s="31">
        <f t="shared" si="18"/>
        <v>0</v>
      </c>
      <c r="BB44" s="32">
        <f t="shared" si="19"/>
        <v>0</v>
      </c>
      <c r="BC44" s="226">
        <f t="shared" si="20"/>
        <v>0</v>
      </c>
    </row>
    <row r="45" spans="1:55" s="58" customFormat="1" ht="15.75" thickBot="1" x14ac:dyDescent="0.3">
      <c r="A45" s="21">
        <f t="shared" si="1"/>
        <v>36</v>
      </c>
      <c r="B45" s="125" t="s">
        <v>231</v>
      </c>
      <c r="C45" s="92">
        <v>2000</v>
      </c>
      <c r="D45" s="92" t="s">
        <v>10</v>
      </c>
      <c r="E45" s="70">
        <v>2674368</v>
      </c>
      <c r="F45" s="148"/>
      <c r="G45" s="56">
        <f>IF(F45="",0,VLOOKUP(F45,'points ind'!$A$2:$B$52,2,FALSE))</f>
        <v>0</v>
      </c>
      <c r="H45" s="57">
        <f>IF(F45="",0,VLOOKUP(F45,'points clubs'!$A$2:$B$51,2,FALSE))</f>
        <v>0</v>
      </c>
      <c r="I45" s="148"/>
      <c r="J45" s="56">
        <f>IF(I45="",0,VLOOKUP(I45,'points ind'!$A$2:$B$52,2,FALSE))</f>
        <v>0</v>
      </c>
      <c r="K45" s="57">
        <f>IF(I45="",0,VLOOKUP(I45,'points clubs'!$A$2:$B$51,2,FALSE))</f>
        <v>0</v>
      </c>
      <c r="L45" s="149">
        <v>14</v>
      </c>
      <c r="M45" s="44">
        <f>IF(L45="",0,VLOOKUP(L45,'points ind'!$A$2:$B$52,2,FALSE))</f>
        <v>44</v>
      </c>
      <c r="N45" s="49">
        <f>IF(L45="",0,VLOOKUP(L45,'points clubs'!$A$2:$B$51,2,FALSE))</f>
        <v>14</v>
      </c>
      <c r="O45" s="55"/>
      <c r="P45" s="56">
        <f>IF(O45="",0,VLOOKUP(O45,'points ind'!$A$2:$B$52,2,FALSE))</f>
        <v>0</v>
      </c>
      <c r="Q45" s="57">
        <f>IF(O45="",0,VLOOKUP(O45,'points clubs'!$A$2:$B$51,2,FALSE))</f>
        <v>0</v>
      </c>
      <c r="R45" s="43"/>
      <c r="S45" s="44">
        <f>IF(R45="",0,VLOOKUP(R45,'points ind'!$A$2:$B$52,2,FALSE))</f>
        <v>0</v>
      </c>
      <c r="T45" s="49">
        <f>IF(R45="",0,VLOOKUP(R45,'points clubs'!$A$2:$B$51,2,FALSE))</f>
        <v>0</v>
      </c>
      <c r="U45" s="43"/>
      <c r="V45" s="44">
        <f>IF(U45="",0,VLOOKUP(U45,'points ind'!$A$2:$B$52,2,FALSE))</f>
        <v>0</v>
      </c>
      <c r="W45" s="49">
        <f>IF(U45="",0,VLOOKUP(U45,'points clubs'!$A$2:$B$51,2,FALSE))</f>
        <v>0</v>
      </c>
      <c r="X45" s="149">
        <v>21</v>
      </c>
      <c r="Y45" s="44">
        <f>IF(X45="",0,VLOOKUP(X45,'points ind'!$A$2:$B$52,2,FALSE))</f>
        <v>30</v>
      </c>
      <c r="Z45" s="49">
        <f>IF(X45="",0,VLOOKUP(X45,'points clubs'!$A$2:$B$51,2,FALSE))</f>
        <v>0</v>
      </c>
      <c r="AA45" s="271"/>
      <c r="AB45" s="269">
        <f>IF(AA45="",0,VLOOKUP(AA45,'points ind'!$A$2:$B$52,2,FALSE))</f>
        <v>0</v>
      </c>
      <c r="AC45" s="270">
        <f>IF(AA45="",0,VLOOKUP(AA45,'points clubs'!$A$2:$B$51,2,FALSE))</f>
        <v>0</v>
      </c>
      <c r="AD45" s="149">
        <v>27</v>
      </c>
      <c r="AE45" s="44">
        <f>IF(AD45="",0,VLOOKUP(AD45,'points ind'!$A$2:$B$52,2,FALSE))</f>
        <v>18</v>
      </c>
      <c r="AF45" s="49">
        <f>IF(AD45="",0,VLOOKUP(AD45,'points clubs'!$A$2:$B$51,2,FALSE))</f>
        <v>0</v>
      </c>
      <c r="AG45" s="149"/>
      <c r="AH45" s="44">
        <f>IF(AG45="",0,VLOOKUP(AG45,'points ind'!$A$2:$B$52,2,FALSE))</f>
        <v>0</v>
      </c>
      <c r="AI45" s="49">
        <f>IF(AG45="",0,VLOOKUP(AG45,'points clubs'!$A$2:$B$51,2,FALSE))</f>
        <v>0</v>
      </c>
      <c r="AJ45" s="33">
        <f t="shared" si="2"/>
        <v>92</v>
      </c>
      <c r="AK45" s="71">
        <f t="shared" si="3"/>
        <v>36</v>
      </c>
      <c r="AL45" s="257">
        <f>IF(AG45&gt;0,(LARGE((G45,M45,P45,S45,V45,Y45,AB45,AE45),1)+LARGE((G45,M45,P45,S45,V45,Y45,AB45,AE45),2)+LARGE((G45,M45,P45,S45,V45,Y45,AB45,AE45),3)+LARGE((G45,M45,P45,S45,V45,Y45,AB45,AE45),4)+AH45),(LARGE((G45,M45,P45,S45,V45,Y45,AB45,AE45),1)+LARGE((G45,M45,P45,S45,V45,Y45,AB45,AE45),2)+LARGE((G45,M45,P45,S45,V45,Y45,AB45,AE45),3)+LARGE((G45,M45,P45,S45,V45,Y45,AB45,AE45),4)+LARGE((G45,M45,P45,S45,V45,Y45,AB45,AE45),5)))</f>
        <v>92</v>
      </c>
      <c r="AM45" s="258">
        <f t="shared" si="4"/>
        <v>36</v>
      </c>
      <c r="AN45" s="64">
        <f t="shared" si="5"/>
        <v>14</v>
      </c>
      <c r="AO45" s="31">
        <f t="shared" si="6"/>
        <v>0</v>
      </c>
      <c r="AP45" s="31">
        <f t="shared" si="7"/>
        <v>0</v>
      </c>
      <c r="AQ45" s="31">
        <f t="shared" si="8"/>
        <v>0</v>
      </c>
      <c r="AR45" s="31">
        <f t="shared" si="9"/>
        <v>0</v>
      </c>
      <c r="AS45" s="31">
        <f t="shared" si="10"/>
        <v>0</v>
      </c>
      <c r="AT45" s="31">
        <f t="shared" si="11"/>
        <v>0</v>
      </c>
      <c r="AU45" s="31">
        <f t="shared" si="12"/>
        <v>0</v>
      </c>
      <c r="AV45" s="31">
        <f t="shared" si="13"/>
        <v>0</v>
      </c>
      <c r="AW45" s="31">
        <f t="shared" si="14"/>
        <v>0</v>
      </c>
      <c r="AX45" s="31">
        <f t="shared" si="15"/>
        <v>0</v>
      </c>
      <c r="AY45" s="31">
        <f t="shared" si="16"/>
        <v>0</v>
      </c>
      <c r="AZ45" s="31">
        <f t="shared" si="17"/>
        <v>0</v>
      </c>
      <c r="BA45" s="31">
        <f t="shared" si="18"/>
        <v>0</v>
      </c>
      <c r="BB45" s="32">
        <f t="shared" si="19"/>
        <v>0</v>
      </c>
      <c r="BC45" s="226">
        <f t="shared" si="20"/>
        <v>0</v>
      </c>
    </row>
    <row r="46" spans="1:55" s="58" customFormat="1" ht="15.75" thickBot="1" x14ac:dyDescent="0.3">
      <c r="A46" s="21">
        <f t="shared" si="1"/>
        <v>37</v>
      </c>
      <c r="B46" s="89" t="s">
        <v>259</v>
      </c>
      <c r="C46" s="95">
        <v>1999</v>
      </c>
      <c r="D46" s="95" t="s">
        <v>11</v>
      </c>
      <c r="E46" s="70"/>
      <c r="F46" s="55"/>
      <c r="G46" s="56">
        <f>IF(F46="",0,VLOOKUP(F46,'points ind'!$A$2:$B$52,2,FALSE))</f>
        <v>0</v>
      </c>
      <c r="H46" s="57">
        <f>IF(F46="",0,VLOOKUP(F46,'points clubs'!$A$2:$B$51,2,FALSE))</f>
        <v>0</v>
      </c>
      <c r="I46" s="55"/>
      <c r="J46" s="56">
        <f>IF(I46="",0,VLOOKUP(I46,'points ind'!$A$2:$B$52,2,FALSE))</f>
        <v>0</v>
      </c>
      <c r="K46" s="57">
        <f>IF(I46="",0,VLOOKUP(I46,'points clubs'!$A$2:$B$51,2,FALSE))</f>
        <v>0</v>
      </c>
      <c r="L46" s="43"/>
      <c r="M46" s="44">
        <f>IF(L46="",0,VLOOKUP(L46,'points ind'!$A$2:$B$52,2,FALSE))</f>
        <v>0</v>
      </c>
      <c r="N46" s="49">
        <f>IF(L46="",0,VLOOKUP(L46,'points clubs'!$A$2:$B$51,2,FALSE))</f>
        <v>0</v>
      </c>
      <c r="O46" s="55"/>
      <c r="P46" s="56">
        <f>IF(O46="",0,VLOOKUP(O46,'points ind'!$A$2:$B$52,2,FALSE))</f>
        <v>0</v>
      </c>
      <c r="Q46" s="57">
        <f>IF(O46="",0,VLOOKUP(O46,'points clubs'!$A$2:$B$51,2,FALSE))</f>
        <v>0</v>
      </c>
      <c r="R46" s="43"/>
      <c r="S46" s="44">
        <f>IF(R46="",0,VLOOKUP(R46,'points ind'!$A$2:$B$52,2,FALSE))</f>
        <v>0</v>
      </c>
      <c r="T46" s="49">
        <f>IF(R46="",0,VLOOKUP(R46,'points clubs'!$A$2:$B$51,2,FALSE))</f>
        <v>0</v>
      </c>
      <c r="U46" s="43">
        <v>9</v>
      </c>
      <c r="V46" s="44">
        <f>IF(U46="",0,VLOOKUP(U46,'points ind'!$A$2:$B$52,2,FALSE))</f>
        <v>60</v>
      </c>
      <c r="W46" s="49">
        <f>IF(U46="",0,VLOOKUP(U46,'points clubs'!$A$2:$B$51,2,FALSE))</f>
        <v>25</v>
      </c>
      <c r="X46" s="43"/>
      <c r="Y46" s="44">
        <f>IF(X46="",0,VLOOKUP(X46,'points ind'!$A$2:$B$52,2,FALSE))</f>
        <v>0</v>
      </c>
      <c r="Z46" s="49">
        <f>IF(X46="",0,VLOOKUP(X46,'points clubs'!$A$2:$B$51,2,FALSE))</f>
        <v>0</v>
      </c>
      <c r="AA46" s="271"/>
      <c r="AB46" s="269">
        <f>IF(AA46="",0,VLOOKUP(AA46,'points ind'!$A$2:$B$52,2,FALSE))</f>
        <v>0</v>
      </c>
      <c r="AC46" s="270">
        <f>IF(AA46="",0,VLOOKUP(AA46,'points clubs'!$A$2:$B$51,2,FALSE))</f>
        <v>0</v>
      </c>
      <c r="AD46" s="43"/>
      <c r="AE46" s="44">
        <f>IF(AD46="",0,VLOOKUP(AD46,'points ind'!$A$2:$B$52,2,FALSE))</f>
        <v>0</v>
      </c>
      <c r="AF46" s="49">
        <f>IF(AD46="",0,VLOOKUP(AD46,'points clubs'!$A$2:$B$51,2,FALSE))</f>
        <v>0</v>
      </c>
      <c r="AG46" s="43">
        <v>23</v>
      </c>
      <c r="AH46" s="44">
        <f>IF(AG46="",0,VLOOKUP(AG46,'points ind'!$A$2:$B$52,2,FALSE))</f>
        <v>26</v>
      </c>
      <c r="AI46" s="49">
        <f>IF(AG46="",0,VLOOKUP(AG46,'points clubs'!$A$2:$B$51,2,FALSE))</f>
        <v>0</v>
      </c>
      <c r="AJ46" s="33">
        <f t="shared" si="2"/>
        <v>86</v>
      </c>
      <c r="AK46" s="71">
        <f t="shared" si="3"/>
        <v>37</v>
      </c>
      <c r="AL46" s="257">
        <f>IF(AG46&gt;0,(LARGE((G46,M46,P46,S46,V46,Y46,AB46,AE46),1)+LARGE((G46,M46,P46,S46,V46,Y46,AB46,AE46),2)+LARGE((G46,M46,P46,S46,V46,Y46,AB46,AE46),3)+LARGE((G46,M46,P46,S46,V46,Y46,AB46,AE46),4)+AH46),(LARGE((G46,M46,P46,S46,V46,Y46,AB46,AE46),1)+LARGE((G46,M46,P46,S46,V46,Y46,AB46,AE46),2)+LARGE((G46,M46,P46,S46,V46,Y46,AB46,AE46),3)+LARGE((G46,M46,P46,S46,V46,Y46,AB46,AE46),4)+LARGE((G46,M46,P46,S46,V46,Y46,AB46,AE46),5)))</f>
        <v>86</v>
      </c>
      <c r="AM46" s="258">
        <f t="shared" si="4"/>
        <v>37</v>
      </c>
      <c r="AN46" s="64">
        <f t="shared" si="5"/>
        <v>0</v>
      </c>
      <c r="AO46" s="31">
        <f t="shared" si="6"/>
        <v>25</v>
      </c>
      <c r="AP46" s="31">
        <f t="shared" si="7"/>
        <v>0</v>
      </c>
      <c r="AQ46" s="31">
        <f t="shared" si="8"/>
        <v>0</v>
      </c>
      <c r="AR46" s="31">
        <f t="shared" si="9"/>
        <v>0</v>
      </c>
      <c r="AS46" s="31">
        <f t="shared" si="10"/>
        <v>0</v>
      </c>
      <c r="AT46" s="31">
        <f t="shared" si="11"/>
        <v>0</v>
      </c>
      <c r="AU46" s="31">
        <f t="shared" si="12"/>
        <v>0</v>
      </c>
      <c r="AV46" s="31">
        <f t="shared" si="13"/>
        <v>0</v>
      </c>
      <c r="AW46" s="31">
        <f t="shared" si="14"/>
        <v>0</v>
      </c>
      <c r="AX46" s="31">
        <f t="shared" si="15"/>
        <v>0</v>
      </c>
      <c r="AY46" s="31">
        <f t="shared" si="16"/>
        <v>0</v>
      </c>
      <c r="AZ46" s="31">
        <f t="shared" si="17"/>
        <v>0</v>
      </c>
      <c r="BA46" s="31">
        <f t="shared" si="18"/>
        <v>0</v>
      </c>
      <c r="BB46" s="32">
        <f t="shared" si="19"/>
        <v>0</v>
      </c>
      <c r="BC46" s="226">
        <f t="shared" si="20"/>
        <v>0</v>
      </c>
    </row>
    <row r="47" spans="1:55" s="58" customFormat="1" ht="15.75" thickBot="1" x14ac:dyDescent="0.3">
      <c r="A47" s="21">
        <f t="shared" si="1"/>
        <v>38</v>
      </c>
      <c r="B47" s="96" t="s">
        <v>235</v>
      </c>
      <c r="C47" s="92">
        <v>2000</v>
      </c>
      <c r="D47" s="92" t="s">
        <v>15</v>
      </c>
      <c r="E47" s="224">
        <v>2652969</v>
      </c>
      <c r="F47" s="148"/>
      <c r="G47" s="56">
        <f>IF(F47="",0,VLOOKUP(F47,'points ind'!$A$2:$B$52,2,FALSE))</f>
        <v>0</v>
      </c>
      <c r="H47" s="57">
        <f>IF(F47="",0,VLOOKUP(F47,'points clubs'!$A$2:$B$51,2,FALSE))</f>
        <v>0</v>
      </c>
      <c r="I47" s="148"/>
      <c r="J47" s="56">
        <f>IF(I47="",0,VLOOKUP(I47,'points ind'!$A$2:$B$52,2,FALSE))</f>
        <v>0</v>
      </c>
      <c r="K47" s="57">
        <f>IF(I47="",0,VLOOKUP(I47,'points clubs'!$A$2:$B$51,2,FALSE))</f>
        <v>0</v>
      </c>
      <c r="L47" s="149"/>
      <c r="M47" s="44">
        <f>IF(L47="",0,VLOOKUP(L47,'points ind'!$A$2:$B$52,2,FALSE))</f>
        <v>0</v>
      </c>
      <c r="N47" s="49">
        <f>IF(L47="",0,VLOOKUP(L47,'points clubs'!$A$2:$B$51,2,FALSE))</f>
        <v>0</v>
      </c>
      <c r="O47" s="148"/>
      <c r="P47" s="56">
        <f>IF(O47="",0,VLOOKUP(O47,'points ind'!$A$2:$B$52,2,FALSE))</f>
        <v>0</v>
      </c>
      <c r="Q47" s="57">
        <f>IF(O47="",0,VLOOKUP(O47,'points clubs'!$A$2:$B$51,2,FALSE))</f>
        <v>0</v>
      </c>
      <c r="R47" s="149">
        <v>28</v>
      </c>
      <c r="S47" s="44">
        <f>IF(R47="",0,VLOOKUP(R47,'points ind'!$A$2:$B$52,2,FALSE))</f>
        <v>16</v>
      </c>
      <c r="T47" s="49">
        <f>IF(R47="",0,VLOOKUP(R47,'points clubs'!$A$2:$B$51,2,FALSE))</f>
        <v>0</v>
      </c>
      <c r="U47" s="149"/>
      <c r="V47" s="44">
        <f>IF(U47="",0,VLOOKUP(U47,'points ind'!$A$2:$B$52,2,FALSE))</f>
        <v>0</v>
      </c>
      <c r="W47" s="49">
        <f>IF(U47="",0,VLOOKUP(U47,'points clubs'!$A$2:$B$51,2,FALSE))</f>
        <v>0</v>
      </c>
      <c r="X47" s="43"/>
      <c r="Y47" s="44">
        <f>IF(X47="",0,VLOOKUP(X47,'points ind'!$A$2:$B$52,2,FALSE))</f>
        <v>0</v>
      </c>
      <c r="Z47" s="49">
        <f>IF(X47="",0,VLOOKUP(X47,'points clubs'!$A$2:$B$51,2,FALSE))</f>
        <v>0</v>
      </c>
      <c r="AA47" s="268"/>
      <c r="AB47" s="269">
        <f>IF(AA47="",0,VLOOKUP(AA47,'points ind'!$A$2:$B$52,2,FALSE))</f>
        <v>0</v>
      </c>
      <c r="AC47" s="270">
        <f>IF(AA47="",0,VLOOKUP(AA47,'points clubs'!$A$2:$B$51,2,FALSE))</f>
        <v>0</v>
      </c>
      <c r="AD47" s="43">
        <v>13</v>
      </c>
      <c r="AE47" s="44">
        <f>IF(AD47="",0,VLOOKUP(AD47,'points ind'!$A$2:$B$52,2,FALSE))</f>
        <v>46</v>
      </c>
      <c r="AF47" s="49">
        <f>IF(AD47="",0,VLOOKUP(AD47,'points clubs'!$A$2:$B$51,2,FALSE))</f>
        <v>16</v>
      </c>
      <c r="AG47" s="43">
        <v>26</v>
      </c>
      <c r="AH47" s="44">
        <f>IF(AG47="",0,VLOOKUP(AG47,'points ind'!$A$2:$B$52,2,FALSE))</f>
        <v>20</v>
      </c>
      <c r="AI47" s="49">
        <f>IF(AG47="",0,VLOOKUP(AG47,'points clubs'!$A$2:$B$51,2,FALSE))</f>
        <v>0</v>
      </c>
      <c r="AJ47" s="33">
        <f t="shared" si="2"/>
        <v>82</v>
      </c>
      <c r="AK47" s="71">
        <f t="shared" si="3"/>
        <v>38</v>
      </c>
      <c r="AL47" s="257">
        <f>IF(AG47&gt;0,(LARGE((G47,M47,P47,S47,V47,Y47,AB47,AE47),1)+LARGE((G47,M47,P47,S47,V47,Y47,AB47,AE47),2)+LARGE((G47,M47,P47,S47,V47,Y47,AB47,AE47),3)+LARGE((G47,M47,P47,S47,V47,Y47,AB47,AE47),4)+AH47),(LARGE((G47,M47,P47,S47,V47,Y47,AB47,AE47),1)+LARGE((G47,M47,P47,S47,V47,Y47,AB47,AE47),2)+LARGE((G47,M47,P47,S47,V47,Y47,AB47,AE47),3)+LARGE((G47,M47,P47,S47,V47,Y47,AB47,AE47),4)+LARGE((G47,M47,P47,S47,V47,Y47,AB47,AE47),5)))</f>
        <v>82</v>
      </c>
      <c r="AM47" s="258">
        <f t="shared" si="4"/>
        <v>38</v>
      </c>
      <c r="AN47" s="64">
        <f t="shared" si="5"/>
        <v>0</v>
      </c>
      <c r="AO47" s="31">
        <f t="shared" si="6"/>
        <v>0</v>
      </c>
      <c r="AP47" s="31">
        <f t="shared" si="7"/>
        <v>0</v>
      </c>
      <c r="AQ47" s="31">
        <f t="shared" si="8"/>
        <v>0</v>
      </c>
      <c r="AR47" s="31">
        <f t="shared" si="9"/>
        <v>0</v>
      </c>
      <c r="AS47" s="31">
        <f t="shared" si="10"/>
        <v>16</v>
      </c>
      <c r="AT47" s="31">
        <f t="shared" si="11"/>
        <v>0</v>
      </c>
      <c r="AU47" s="31">
        <f t="shared" si="12"/>
        <v>0</v>
      </c>
      <c r="AV47" s="31">
        <f t="shared" si="13"/>
        <v>0</v>
      </c>
      <c r="AW47" s="31">
        <f t="shared" si="14"/>
        <v>0</v>
      </c>
      <c r="AX47" s="31">
        <f t="shared" si="15"/>
        <v>0</v>
      </c>
      <c r="AY47" s="31">
        <f t="shared" si="16"/>
        <v>0</v>
      </c>
      <c r="AZ47" s="31">
        <f t="shared" si="17"/>
        <v>0</v>
      </c>
      <c r="BA47" s="31">
        <f t="shared" si="18"/>
        <v>0</v>
      </c>
      <c r="BB47" s="32">
        <f t="shared" si="19"/>
        <v>0</v>
      </c>
      <c r="BC47" s="226">
        <f t="shared" si="20"/>
        <v>0</v>
      </c>
    </row>
    <row r="48" spans="1:55" s="58" customFormat="1" ht="15.75" thickBot="1" x14ac:dyDescent="0.3">
      <c r="A48" s="21">
        <f t="shared" si="1"/>
        <v>39</v>
      </c>
      <c r="B48" s="99" t="s">
        <v>518</v>
      </c>
      <c r="C48" s="95">
        <v>1998</v>
      </c>
      <c r="D48" s="95" t="s">
        <v>18</v>
      </c>
      <c r="E48" s="70"/>
      <c r="F48" s="148"/>
      <c r="G48" s="56">
        <f>IF(F48="",0,VLOOKUP(F48,'points ind'!$A$2:$B$52,2,FALSE))</f>
        <v>0</v>
      </c>
      <c r="H48" s="57">
        <f>IF(F48="",0,VLOOKUP(F48,'points clubs'!$A$2:$B$51,2,FALSE))</f>
        <v>0</v>
      </c>
      <c r="I48" s="148"/>
      <c r="J48" s="56">
        <f>IF(I48="",0,VLOOKUP(I48,'points ind'!$A$2:$B$52,2,FALSE))</f>
        <v>0</v>
      </c>
      <c r="K48" s="57">
        <f>IF(I48="",0,VLOOKUP(I48,'points clubs'!$A$2:$B$51,2,FALSE))</f>
        <v>0</v>
      </c>
      <c r="L48" s="149"/>
      <c r="M48" s="44">
        <f>IF(L48="",0,VLOOKUP(L48,'points ind'!$A$2:$B$52,2,FALSE))</f>
        <v>0</v>
      </c>
      <c r="N48" s="49">
        <f>IF(L48="",0,VLOOKUP(L48,'points clubs'!$A$2:$B$51,2,FALSE))</f>
        <v>0</v>
      </c>
      <c r="O48" s="55"/>
      <c r="P48" s="56">
        <f>IF(O48="",0,VLOOKUP(O48,'points ind'!$A$2:$B$52,2,FALSE))</f>
        <v>0</v>
      </c>
      <c r="Q48" s="57">
        <f>IF(O48="",0,VLOOKUP(O48,'points clubs'!$A$2:$B$51,2,FALSE))</f>
        <v>0</v>
      </c>
      <c r="R48" s="43"/>
      <c r="S48" s="44">
        <f>IF(R48="",0,VLOOKUP(R48,'points ind'!$A$2:$B$52,2,FALSE))</f>
        <v>0</v>
      </c>
      <c r="T48" s="49">
        <f>IF(R48="",0,VLOOKUP(R48,'points clubs'!$A$2:$B$51,2,FALSE))</f>
        <v>0</v>
      </c>
      <c r="U48" s="43"/>
      <c r="V48" s="44">
        <f>IF(U48="",0,VLOOKUP(U48,'points ind'!$A$2:$B$52,2,FALSE))</f>
        <v>0</v>
      </c>
      <c r="W48" s="49">
        <f>IF(U48="",0,VLOOKUP(U48,'points clubs'!$A$2:$B$51,2,FALSE))</f>
        <v>0</v>
      </c>
      <c r="X48" s="43"/>
      <c r="Y48" s="44">
        <f>IF(X48="",0,VLOOKUP(X48,'points ind'!$A$2:$B$52,2,FALSE))</f>
        <v>0</v>
      </c>
      <c r="Z48" s="49">
        <f>IF(X48="",0,VLOOKUP(X48,'points clubs'!$A$2:$B$51,2,FALSE))</f>
        <v>0</v>
      </c>
      <c r="AA48" s="271"/>
      <c r="AB48" s="269">
        <f>IF(AA48="",0,VLOOKUP(AA48,'points ind'!$A$2:$B$52,2,FALSE))</f>
        <v>0</v>
      </c>
      <c r="AC48" s="270">
        <f>IF(AA48="",0,VLOOKUP(AA48,'points clubs'!$A$2:$B$51,2,FALSE))</f>
        <v>0</v>
      </c>
      <c r="AD48" s="279">
        <v>9</v>
      </c>
      <c r="AE48" s="44">
        <f>IF(AD48="",0,VLOOKUP(AD48,'points ind'!$A$2:$B$52,2,FALSE))</f>
        <v>60</v>
      </c>
      <c r="AF48" s="49">
        <f>IF(AD48="",0,VLOOKUP(AD48,'points clubs'!$A$2:$B$51,2,FALSE))</f>
        <v>25</v>
      </c>
      <c r="AG48" s="43"/>
      <c r="AH48" s="44">
        <f>IF(AG48="",0,VLOOKUP(AG48,'points ind'!$A$2:$B$52,2,FALSE))</f>
        <v>0</v>
      </c>
      <c r="AI48" s="49">
        <f>IF(AG48="",0,VLOOKUP(AG48,'points clubs'!$A$2:$B$51,2,FALSE))</f>
        <v>0</v>
      </c>
      <c r="AJ48" s="33">
        <f t="shared" si="2"/>
        <v>60</v>
      </c>
      <c r="AK48" s="71">
        <f t="shared" si="3"/>
        <v>39</v>
      </c>
      <c r="AL48" s="257">
        <f>IF(AG48&gt;0,(LARGE((G48,M48,P48,S48,V48,Y48,AB48,AE48),1)+LARGE((G48,M48,P48,S48,V48,Y48,AB48,AE48),2)+LARGE((G48,M48,P48,S48,V48,Y48,AB48,AE48),3)+LARGE((G48,M48,P48,S48,V48,Y48,AB48,AE48),4)+AH48),(LARGE((G48,M48,P48,S48,V48,Y48,AB48,AE48),1)+LARGE((G48,M48,P48,S48,V48,Y48,AB48,AE48),2)+LARGE((G48,M48,P48,S48,V48,Y48,AB48,AE48),3)+LARGE((G48,M48,P48,S48,V48,Y48,AB48,AE48),4)+LARGE((G48,M48,P48,S48,V48,Y48,AB48,AE48),5)))</f>
        <v>60</v>
      </c>
      <c r="AM48" s="258">
        <f t="shared" si="4"/>
        <v>39</v>
      </c>
      <c r="AN48" s="64">
        <f t="shared" si="5"/>
        <v>0</v>
      </c>
      <c r="AO48" s="31">
        <f t="shared" si="6"/>
        <v>0</v>
      </c>
      <c r="AP48" s="31">
        <f t="shared" si="7"/>
        <v>0</v>
      </c>
      <c r="AQ48" s="31">
        <f t="shared" si="8"/>
        <v>0</v>
      </c>
      <c r="AR48" s="31">
        <f t="shared" si="9"/>
        <v>0</v>
      </c>
      <c r="AS48" s="31">
        <f t="shared" si="10"/>
        <v>0</v>
      </c>
      <c r="AT48" s="31">
        <f t="shared" si="11"/>
        <v>0</v>
      </c>
      <c r="AU48" s="31">
        <f t="shared" si="12"/>
        <v>0</v>
      </c>
      <c r="AV48" s="31">
        <f t="shared" si="13"/>
        <v>25</v>
      </c>
      <c r="AW48" s="31">
        <f t="shared" si="14"/>
        <v>0</v>
      </c>
      <c r="AX48" s="31">
        <f t="shared" si="15"/>
        <v>0</v>
      </c>
      <c r="AY48" s="31">
        <f t="shared" si="16"/>
        <v>0</v>
      </c>
      <c r="AZ48" s="31">
        <f t="shared" si="17"/>
        <v>0</v>
      </c>
      <c r="BA48" s="31">
        <f t="shared" si="18"/>
        <v>0</v>
      </c>
      <c r="BB48" s="32">
        <f t="shared" si="19"/>
        <v>0</v>
      </c>
      <c r="BC48" s="226">
        <f t="shared" si="20"/>
        <v>0</v>
      </c>
    </row>
    <row r="49" spans="1:57" s="58" customFormat="1" ht="15.75" thickBot="1" x14ac:dyDescent="0.3">
      <c r="A49" s="21">
        <f t="shared" si="1"/>
        <v>40</v>
      </c>
      <c r="B49" s="96" t="s">
        <v>232</v>
      </c>
      <c r="C49" s="92">
        <v>2000</v>
      </c>
      <c r="D49" s="92" t="s">
        <v>11</v>
      </c>
      <c r="E49" s="137">
        <v>2665305</v>
      </c>
      <c r="F49" s="148"/>
      <c r="G49" s="56">
        <f>IF(F49="",0,VLOOKUP(F49,'points ind'!$A$2:$B$52,2,FALSE))</f>
        <v>0</v>
      </c>
      <c r="H49" s="57">
        <f>IF(F49="",0,VLOOKUP(F49,'points clubs'!$A$2:$B$51,2,FALSE))</f>
        <v>0</v>
      </c>
      <c r="I49" s="148"/>
      <c r="J49" s="56">
        <f>IF(I49="",0,VLOOKUP(I49,'points ind'!$A$2:$B$52,2,FALSE))</f>
        <v>0</v>
      </c>
      <c r="K49" s="57">
        <f>IF(I49="",0,VLOOKUP(I49,'points clubs'!$A$2:$B$51,2,FALSE))</f>
        <v>0</v>
      </c>
      <c r="L49" s="149"/>
      <c r="M49" s="44">
        <f>IF(L49="",0,VLOOKUP(L49,'points ind'!$A$2:$B$52,2,FALSE))</f>
        <v>0</v>
      </c>
      <c r="N49" s="49">
        <f>IF(L49="",0,VLOOKUP(L49,'points clubs'!$A$2:$B$51,2,FALSE))</f>
        <v>0</v>
      </c>
      <c r="O49" s="148"/>
      <c r="P49" s="56">
        <f>IF(O49="",0,VLOOKUP(O49,'points ind'!$A$2:$B$52,2,FALSE))</f>
        <v>0</v>
      </c>
      <c r="Q49" s="57">
        <f>IF(O49="",0,VLOOKUP(O49,'points clubs'!$A$2:$B$51,2,FALSE))</f>
        <v>0</v>
      </c>
      <c r="R49" s="149">
        <v>24</v>
      </c>
      <c r="S49" s="44">
        <f>IF(R49="",0,VLOOKUP(R49,'points ind'!$A$2:$B$52,2,FALSE))</f>
        <v>24</v>
      </c>
      <c r="T49" s="49">
        <f>IF(R49="",0,VLOOKUP(R49,'points clubs'!$A$2:$B$51,2,FALSE))</f>
        <v>0</v>
      </c>
      <c r="U49" s="149"/>
      <c r="V49" s="44">
        <f>IF(U49="",0,VLOOKUP(U49,'points ind'!$A$2:$B$52,2,FALSE))</f>
        <v>0</v>
      </c>
      <c r="W49" s="49">
        <f>IF(U49="",0,VLOOKUP(U49,'points clubs'!$A$2:$B$51,2,FALSE))</f>
        <v>0</v>
      </c>
      <c r="X49" s="149"/>
      <c r="Y49" s="44">
        <f>IF(X49="",0,VLOOKUP(X49,'points ind'!$A$2:$B$52,2,FALSE))</f>
        <v>0</v>
      </c>
      <c r="Z49" s="49">
        <f>IF(X49="",0,VLOOKUP(X49,'points clubs'!$A$2:$B$51,2,FALSE))</f>
        <v>0</v>
      </c>
      <c r="AA49" s="268"/>
      <c r="AB49" s="269">
        <f>IF(AA49="",0,VLOOKUP(AA49,'points ind'!$A$2:$B$52,2,FALSE))</f>
        <v>0</v>
      </c>
      <c r="AC49" s="270">
        <f>IF(AA49="",0,VLOOKUP(AA49,'points clubs'!$A$2:$B$51,2,FALSE))</f>
        <v>0</v>
      </c>
      <c r="AD49" s="149">
        <v>23</v>
      </c>
      <c r="AE49" s="44">
        <f>IF(AD49="",0,VLOOKUP(AD49,'points ind'!$A$2:$B$52,2,FALSE))</f>
        <v>26</v>
      </c>
      <c r="AF49" s="49">
        <f>IF(AD49="",0,VLOOKUP(AD49,'points clubs'!$A$2:$B$51,2,FALSE))</f>
        <v>0</v>
      </c>
      <c r="AG49" s="149"/>
      <c r="AH49" s="44">
        <f>IF(AG49="",0,VLOOKUP(AG49,'points ind'!$A$2:$B$52,2,FALSE))</f>
        <v>0</v>
      </c>
      <c r="AI49" s="49">
        <f>IF(AG49="",0,VLOOKUP(AG49,'points clubs'!$A$2:$B$51,2,FALSE))</f>
        <v>0</v>
      </c>
      <c r="AJ49" s="33">
        <f t="shared" si="2"/>
        <v>50</v>
      </c>
      <c r="AK49" s="71">
        <f t="shared" si="3"/>
        <v>40</v>
      </c>
      <c r="AL49" s="257">
        <f>IF(AG49&gt;0,(LARGE((G49,M49,P49,S49,V49,Y49,AB49,AE49),1)+LARGE((G49,M49,P49,S49,V49,Y49,AB49,AE49),2)+LARGE((G49,M49,P49,S49,V49,Y49,AB49,AE49),3)+LARGE((G49,M49,P49,S49,V49,Y49,AB49,AE49),4)+AH49),(LARGE((G49,M49,P49,S49,V49,Y49,AB49,AE49),1)+LARGE((G49,M49,P49,S49,V49,Y49,AB49,AE49),2)+LARGE((G49,M49,P49,S49,V49,Y49,AB49,AE49),3)+LARGE((G49,M49,P49,S49,V49,Y49,AB49,AE49),4)+LARGE((G49,M49,P49,S49,V49,Y49,AB49,AE49),5)))</f>
        <v>50</v>
      </c>
      <c r="AM49" s="258">
        <f t="shared" si="4"/>
        <v>40</v>
      </c>
      <c r="AN49" s="64">
        <f t="shared" si="5"/>
        <v>0</v>
      </c>
      <c r="AO49" s="31">
        <f t="shared" si="6"/>
        <v>0</v>
      </c>
      <c r="AP49" s="31">
        <f t="shared" si="7"/>
        <v>0</v>
      </c>
      <c r="AQ49" s="31">
        <f t="shared" si="8"/>
        <v>0</v>
      </c>
      <c r="AR49" s="31">
        <f t="shared" si="9"/>
        <v>0</v>
      </c>
      <c r="AS49" s="31">
        <f t="shared" si="10"/>
        <v>0</v>
      </c>
      <c r="AT49" s="31">
        <f t="shared" si="11"/>
        <v>0</v>
      </c>
      <c r="AU49" s="31">
        <f t="shared" si="12"/>
        <v>0</v>
      </c>
      <c r="AV49" s="31">
        <f t="shared" si="13"/>
        <v>0</v>
      </c>
      <c r="AW49" s="31">
        <f t="shared" si="14"/>
        <v>0</v>
      </c>
      <c r="AX49" s="31">
        <f t="shared" si="15"/>
        <v>0</v>
      </c>
      <c r="AY49" s="31">
        <f t="shared" si="16"/>
        <v>0</v>
      </c>
      <c r="AZ49" s="31">
        <f t="shared" si="17"/>
        <v>0</v>
      </c>
      <c r="BA49" s="31">
        <f t="shared" si="18"/>
        <v>0</v>
      </c>
      <c r="BB49" s="32">
        <f t="shared" si="19"/>
        <v>0</v>
      </c>
      <c r="BC49" s="226">
        <f t="shared" si="20"/>
        <v>0</v>
      </c>
    </row>
    <row r="50" spans="1:57" s="58" customFormat="1" ht="15.75" thickBot="1" x14ac:dyDescent="0.3">
      <c r="A50" s="21">
        <f t="shared" si="1"/>
        <v>41</v>
      </c>
      <c r="B50" s="91" t="s">
        <v>245</v>
      </c>
      <c r="C50" s="92">
        <v>2000</v>
      </c>
      <c r="D50" s="92" t="s">
        <v>21</v>
      </c>
      <c r="E50" s="70"/>
      <c r="F50" s="55"/>
      <c r="G50" s="56">
        <f>IF(F50="",0,VLOOKUP(F50,'points ind'!$A$2:$B$52,2,FALSE))</f>
        <v>0</v>
      </c>
      <c r="H50" s="57">
        <f>IF(F50="",0,VLOOKUP(F50,'points clubs'!$A$2:$B$51,2,FALSE))</f>
        <v>0</v>
      </c>
      <c r="I50" s="55"/>
      <c r="J50" s="56">
        <f>IF(I50="",0,VLOOKUP(I50,'points ind'!$A$2:$B$52,2,FALSE))</f>
        <v>0</v>
      </c>
      <c r="K50" s="57">
        <f>IF(I50="",0,VLOOKUP(I50,'points clubs'!$A$2:$B$51,2,FALSE))</f>
        <v>0</v>
      </c>
      <c r="L50" s="43"/>
      <c r="M50" s="44">
        <f>IF(L50="",0,VLOOKUP(L50,'points ind'!$A$2:$B$52,2,FALSE))</f>
        <v>0</v>
      </c>
      <c r="N50" s="49">
        <f>IF(L50="",0,VLOOKUP(L50,'points clubs'!$A$2:$B$51,2,FALSE))</f>
        <v>0</v>
      </c>
      <c r="O50" s="148"/>
      <c r="P50" s="56">
        <f>IF(O50="",0,VLOOKUP(O50,'points ind'!$A$2:$B$52,2,FALSE))</f>
        <v>0</v>
      </c>
      <c r="Q50" s="57">
        <f>IF(O50="",0,VLOOKUP(O50,'points clubs'!$A$2:$B$51,2,FALSE))</f>
        <v>0</v>
      </c>
      <c r="R50" s="149"/>
      <c r="S50" s="44">
        <f>IF(R50="",0,VLOOKUP(R50,'points ind'!$A$2:$B$52,2,FALSE))</f>
        <v>0</v>
      </c>
      <c r="T50" s="49">
        <f>IF(R50="",0,VLOOKUP(R50,'points clubs'!$A$2:$B$51,2,FALSE))</f>
        <v>0</v>
      </c>
      <c r="U50" s="149">
        <v>16</v>
      </c>
      <c r="V50" s="44">
        <f>IF(U50="",0,VLOOKUP(U50,'points ind'!$A$2:$B$52,2,FALSE))</f>
        <v>40</v>
      </c>
      <c r="W50" s="49">
        <f>IF(U50="",0,VLOOKUP(U50,'points clubs'!$A$2:$B$51,2,FALSE))</f>
        <v>10</v>
      </c>
      <c r="X50" s="149"/>
      <c r="Y50" s="44">
        <f>IF(X50="",0,VLOOKUP(X50,'points ind'!$A$2:$B$52,2,FALSE))</f>
        <v>0</v>
      </c>
      <c r="Z50" s="49">
        <f>IF(X50="",0,VLOOKUP(X50,'points clubs'!$A$2:$B$51,2,FALSE))</f>
        <v>0</v>
      </c>
      <c r="AA50" s="268"/>
      <c r="AB50" s="269">
        <f>IF(AA50="",0,VLOOKUP(AA50,'points ind'!$A$2:$B$52,2,FALSE))</f>
        <v>0</v>
      </c>
      <c r="AC50" s="270">
        <f>IF(AA50="",0,VLOOKUP(AA50,'points clubs'!$A$2:$B$51,2,FALSE))</f>
        <v>0</v>
      </c>
      <c r="AD50" s="149"/>
      <c r="AE50" s="44">
        <f>IF(AD50="",0,VLOOKUP(AD50,'points ind'!$A$2:$B$52,2,FALSE))</f>
        <v>0</v>
      </c>
      <c r="AF50" s="49">
        <f>IF(AD50="",0,VLOOKUP(AD50,'points clubs'!$A$2:$B$51,2,FALSE))</f>
        <v>0</v>
      </c>
      <c r="AG50" s="149"/>
      <c r="AH50" s="44">
        <f>IF(AG50="",0,VLOOKUP(AG50,'points ind'!$A$2:$B$52,2,FALSE))</f>
        <v>0</v>
      </c>
      <c r="AI50" s="49">
        <f>IF(AG50="",0,VLOOKUP(AG50,'points clubs'!$A$2:$B$51,2,FALSE))</f>
        <v>0</v>
      </c>
      <c r="AJ50" s="33">
        <f t="shared" si="2"/>
        <v>40</v>
      </c>
      <c r="AK50" s="71">
        <f t="shared" si="3"/>
        <v>41</v>
      </c>
      <c r="AL50" s="257">
        <f>IF(AG50&gt;0,(LARGE((G50,M50,P50,S50,V50,Y50,AB50,AE50),1)+LARGE((G50,M50,P50,S50,V50,Y50,AB50,AE50),2)+LARGE((G50,M50,P50,S50,V50,Y50,AB50,AE50),3)+LARGE((G50,M50,P50,S50,V50,Y50,AB50,AE50),4)+AH50),(LARGE((G50,M50,P50,S50,V50,Y50,AB50,AE50),1)+LARGE((G50,M50,P50,S50,V50,Y50,AB50,AE50),2)+LARGE((G50,M50,P50,S50,V50,Y50,AB50,AE50),3)+LARGE((G50,M50,P50,S50,V50,Y50,AB50,AE50),4)+LARGE((G50,M50,P50,S50,V50,Y50,AB50,AE50),5)))</f>
        <v>40</v>
      </c>
      <c r="AM50" s="258">
        <f t="shared" si="4"/>
        <v>41</v>
      </c>
      <c r="AN50" s="64">
        <f t="shared" si="5"/>
        <v>0</v>
      </c>
      <c r="AO50" s="31">
        <f t="shared" si="6"/>
        <v>0</v>
      </c>
      <c r="AP50" s="31">
        <f t="shared" si="7"/>
        <v>0</v>
      </c>
      <c r="AQ50" s="31">
        <f t="shared" si="8"/>
        <v>0</v>
      </c>
      <c r="AR50" s="31">
        <f t="shared" si="9"/>
        <v>0</v>
      </c>
      <c r="AS50" s="31">
        <f t="shared" si="10"/>
        <v>0</v>
      </c>
      <c r="AT50" s="31">
        <f t="shared" si="11"/>
        <v>0</v>
      </c>
      <c r="AU50" s="31">
        <f t="shared" si="12"/>
        <v>0</v>
      </c>
      <c r="AV50" s="31">
        <f t="shared" si="13"/>
        <v>0</v>
      </c>
      <c r="AW50" s="31">
        <f t="shared" si="14"/>
        <v>0</v>
      </c>
      <c r="AX50" s="31">
        <f t="shared" si="15"/>
        <v>0</v>
      </c>
      <c r="AY50" s="31">
        <f t="shared" si="16"/>
        <v>10</v>
      </c>
      <c r="AZ50" s="31">
        <f t="shared" si="17"/>
        <v>0</v>
      </c>
      <c r="BA50" s="31">
        <f t="shared" si="18"/>
        <v>0</v>
      </c>
      <c r="BB50" s="32">
        <f t="shared" si="19"/>
        <v>0</v>
      </c>
      <c r="BC50" s="226">
        <f t="shared" si="20"/>
        <v>0</v>
      </c>
    </row>
    <row r="51" spans="1:57" s="58" customFormat="1" ht="15.75" thickBot="1" x14ac:dyDescent="0.3">
      <c r="A51" s="21">
        <f t="shared" si="1"/>
        <v>42</v>
      </c>
      <c r="B51" s="91" t="s">
        <v>225</v>
      </c>
      <c r="C51" s="92">
        <v>2000</v>
      </c>
      <c r="D51" s="92" t="s">
        <v>12</v>
      </c>
      <c r="E51" s="137">
        <v>2639333</v>
      </c>
      <c r="F51" s="148"/>
      <c r="G51" s="56">
        <f>IF(F51="",0,VLOOKUP(F51,'points ind'!$A$2:$B$52,2,FALSE))</f>
        <v>0</v>
      </c>
      <c r="H51" s="57">
        <f>IF(F51="",0,VLOOKUP(F51,'points clubs'!$A$2:$B$51,2,FALSE))</f>
        <v>0</v>
      </c>
      <c r="I51" s="148"/>
      <c r="J51" s="56">
        <f>IF(I51="",0,VLOOKUP(I51,'points ind'!$A$2:$B$52,2,FALSE))</f>
        <v>0</v>
      </c>
      <c r="K51" s="57">
        <f>IF(I51="",0,VLOOKUP(I51,'points clubs'!$A$2:$B$51,2,FALSE))</f>
        <v>0</v>
      </c>
      <c r="L51" s="149">
        <v>17</v>
      </c>
      <c r="M51" s="44">
        <f>IF(L51="",0,VLOOKUP(L51,'points ind'!$A$2:$B$52,2,FALSE))</f>
        <v>38</v>
      </c>
      <c r="N51" s="49">
        <f>IF(L51="",0,VLOOKUP(L51,'points clubs'!$A$2:$B$51,2,FALSE))</f>
        <v>8</v>
      </c>
      <c r="O51" s="148"/>
      <c r="P51" s="56">
        <f>IF(O51="",0,VLOOKUP(O51,'points ind'!$A$2:$B$52,2,FALSE))</f>
        <v>0</v>
      </c>
      <c r="Q51" s="57">
        <f>IF(O51="",0,VLOOKUP(O51,'points clubs'!$A$2:$B$51,2,FALSE))</f>
        <v>0</v>
      </c>
      <c r="R51" s="149"/>
      <c r="S51" s="44">
        <f>IF(R51="",0,VLOOKUP(R51,'points ind'!$A$2:$B$52,2,FALSE))</f>
        <v>0</v>
      </c>
      <c r="T51" s="49">
        <f>IF(R51="",0,VLOOKUP(R51,'points clubs'!$A$2:$B$51,2,FALSE))</f>
        <v>0</v>
      </c>
      <c r="U51" s="149"/>
      <c r="V51" s="44">
        <f>IF(U51="",0,VLOOKUP(U51,'points ind'!$A$2:$B$52,2,FALSE))</f>
        <v>0</v>
      </c>
      <c r="W51" s="49">
        <f>IF(U51="",0,VLOOKUP(U51,'points clubs'!$A$2:$B$51,2,FALSE))</f>
        <v>0</v>
      </c>
      <c r="X51" s="149"/>
      <c r="Y51" s="44">
        <f>IF(X51="",0,VLOOKUP(X51,'points ind'!$A$2:$B$52,2,FALSE))</f>
        <v>0</v>
      </c>
      <c r="Z51" s="49">
        <f>IF(X51="",0,VLOOKUP(X51,'points clubs'!$A$2:$B$51,2,FALSE))</f>
        <v>0</v>
      </c>
      <c r="AA51" s="268"/>
      <c r="AB51" s="269">
        <f>IF(AA51="",0,VLOOKUP(AA51,'points ind'!$A$2:$B$52,2,FALSE))</f>
        <v>0</v>
      </c>
      <c r="AC51" s="270">
        <f>IF(AA51="",0,VLOOKUP(AA51,'points clubs'!$A$2:$B$51,2,FALSE))</f>
        <v>0</v>
      </c>
      <c r="AD51" s="149"/>
      <c r="AE51" s="44">
        <f>IF(AD51="",0,VLOOKUP(AD51,'points ind'!$A$2:$B$52,2,FALSE))</f>
        <v>0</v>
      </c>
      <c r="AF51" s="49">
        <f>IF(AD51="",0,VLOOKUP(AD51,'points clubs'!$A$2:$B$51,2,FALSE))</f>
        <v>0</v>
      </c>
      <c r="AG51" s="149"/>
      <c r="AH51" s="44">
        <f>IF(AG51="",0,VLOOKUP(AG51,'points ind'!$A$2:$B$52,2,FALSE))</f>
        <v>0</v>
      </c>
      <c r="AI51" s="49">
        <f>IF(AG51="",0,VLOOKUP(AG51,'points clubs'!$A$2:$B$51,2,FALSE))</f>
        <v>0</v>
      </c>
      <c r="AJ51" s="33">
        <f t="shared" si="2"/>
        <v>38</v>
      </c>
      <c r="AK51" s="71">
        <f t="shared" si="3"/>
        <v>42</v>
      </c>
      <c r="AL51" s="257">
        <f>IF(AG51&gt;0,(LARGE((G51,M51,P51,S51,V51,Y51,AB51,AE51),1)+LARGE((G51,M51,P51,S51,V51,Y51,AB51,AE51),2)+LARGE((G51,M51,P51,S51,V51,Y51,AB51,AE51),3)+LARGE((G51,M51,P51,S51,V51,Y51,AB51,AE51),4)+AH51),(LARGE((G51,M51,P51,S51,V51,Y51,AB51,AE51),1)+LARGE((G51,M51,P51,S51,V51,Y51,AB51,AE51),2)+LARGE((G51,M51,P51,S51,V51,Y51,AB51,AE51),3)+LARGE((G51,M51,P51,S51,V51,Y51,AB51,AE51),4)+LARGE((G51,M51,P51,S51,V51,Y51,AB51,AE51),5)))</f>
        <v>38</v>
      </c>
      <c r="AM51" s="258">
        <f t="shared" si="4"/>
        <v>42</v>
      </c>
      <c r="AN51" s="64">
        <f t="shared" si="5"/>
        <v>0</v>
      </c>
      <c r="AO51" s="31">
        <f t="shared" si="6"/>
        <v>0</v>
      </c>
      <c r="AP51" s="31">
        <f t="shared" si="7"/>
        <v>8</v>
      </c>
      <c r="AQ51" s="31">
        <f t="shared" si="8"/>
        <v>0</v>
      </c>
      <c r="AR51" s="31">
        <f t="shared" si="9"/>
        <v>0</v>
      </c>
      <c r="AS51" s="31">
        <f t="shared" si="10"/>
        <v>0</v>
      </c>
      <c r="AT51" s="31">
        <f t="shared" si="11"/>
        <v>0</v>
      </c>
      <c r="AU51" s="31">
        <f t="shared" si="12"/>
        <v>0</v>
      </c>
      <c r="AV51" s="31">
        <f t="shared" si="13"/>
        <v>0</v>
      </c>
      <c r="AW51" s="31">
        <f t="shared" si="14"/>
        <v>0</v>
      </c>
      <c r="AX51" s="31">
        <f t="shared" si="15"/>
        <v>0</v>
      </c>
      <c r="AY51" s="31">
        <f t="shared" si="16"/>
        <v>0</v>
      </c>
      <c r="AZ51" s="31">
        <f t="shared" si="17"/>
        <v>0</v>
      </c>
      <c r="BA51" s="31">
        <f t="shared" si="18"/>
        <v>0</v>
      </c>
      <c r="BB51" s="32">
        <f t="shared" si="19"/>
        <v>0</v>
      </c>
      <c r="BC51" s="226">
        <f t="shared" si="20"/>
        <v>0</v>
      </c>
    </row>
    <row r="52" spans="1:57" s="50" customFormat="1" ht="15.75" thickBot="1" x14ac:dyDescent="0.3">
      <c r="A52" s="21">
        <f t="shared" si="1"/>
        <v>43</v>
      </c>
      <c r="B52" s="221" t="s">
        <v>251</v>
      </c>
      <c r="C52" s="219">
        <v>2000</v>
      </c>
      <c r="D52" s="220" t="s">
        <v>15</v>
      </c>
      <c r="E52" s="222">
        <v>2654501</v>
      </c>
      <c r="F52" s="55"/>
      <c r="G52" s="56">
        <f>IF(F52="",0,VLOOKUP(F52,'points ind'!$A$2:$B$52,2,FALSE))</f>
        <v>0</v>
      </c>
      <c r="H52" s="57">
        <f>IF(F52="",0,VLOOKUP(F52,'points clubs'!$A$2:$B$51,2,FALSE))</f>
        <v>0</v>
      </c>
      <c r="I52" s="55"/>
      <c r="J52" s="56">
        <f>IF(I52="",0,VLOOKUP(I52,'points ind'!$A$2:$B$52,2,FALSE))</f>
        <v>0</v>
      </c>
      <c r="K52" s="57">
        <f>IF(I52="",0,VLOOKUP(I52,'points clubs'!$A$2:$B$51,2,FALSE))</f>
        <v>0</v>
      </c>
      <c r="L52" s="43"/>
      <c r="M52" s="44">
        <f>IF(L52="",0,VLOOKUP(L52,'points ind'!$A$2:$B$52,2,FALSE))</f>
        <v>0</v>
      </c>
      <c r="N52" s="49">
        <f>IF(L52="",0,VLOOKUP(L52,'points clubs'!$A$2:$B$51,2,FALSE))</f>
        <v>0</v>
      </c>
      <c r="O52" s="55"/>
      <c r="P52" s="56">
        <f>IF(O52="",0,VLOOKUP(O52,'points ind'!$A$2:$B$52,2,FALSE))</f>
        <v>0</v>
      </c>
      <c r="Q52" s="57">
        <f>IF(O52="",0,VLOOKUP(O52,'points clubs'!$A$2:$B$51,2,FALSE))</f>
        <v>0</v>
      </c>
      <c r="R52" s="43">
        <v>35</v>
      </c>
      <c r="S52" s="44">
        <f>IF(R52="",0,VLOOKUP(R52,'points ind'!$A$2:$B$52,2,FALSE))</f>
        <v>2</v>
      </c>
      <c r="T52" s="49">
        <f>IF(R52="",0,VLOOKUP(R52,'points clubs'!$A$2:$B$51,2,FALSE))</f>
        <v>0</v>
      </c>
      <c r="U52" s="43"/>
      <c r="V52" s="44">
        <f>IF(U52="",0,VLOOKUP(U52,'points ind'!$A$2:$B$52,2,FALSE))</f>
        <v>0</v>
      </c>
      <c r="W52" s="49">
        <f>IF(U52="",0,VLOOKUP(U52,'points clubs'!$A$2:$B$51,2,FALSE))</f>
        <v>0</v>
      </c>
      <c r="X52" s="149"/>
      <c r="Y52" s="44">
        <f>IF(X52="",0,VLOOKUP(X52,'points ind'!$A$2:$B$52,2,FALSE))</f>
        <v>0</v>
      </c>
      <c r="Z52" s="49">
        <f>IF(X52="",0,VLOOKUP(X52,'points clubs'!$A$2:$B$51,2,FALSE))</f>
        <v>0</v>
      </c>
      <c r="AA52" s="268"/>
      <c r="AB52" s="269">
        <f>IF(AA52="",0,VLOOKUP(AA52,'points ind'!$A$2:$B$52,2,FALSE))</f>
        <v>0</v>
      </c>
      <c r="AC52" s="270">
        <f>IF(AA52="",0,VLOOKUP(AA52,'points clubs'!$A$2:$B$51,2,FALSE))</f>
        <v>0</v>
      </c>
      <c r="AD52" s="43">
        <v>26</v>
      </c>
      <c r="AE52" s="44">
        <f>IF(AD52="",0,VLOOKUP(AD52,'points ind'!$A$2:$B$52,2,FALSE))</f>
        <v>20</v>
      </c>
      <c r="AF52" s="49">
        <f>IF(AD52="",0,VLOOKUP(AD52,'points clubs'!$A$2:$B$51,2,FALSE))</f>
        <v>0</v>
      </c>
      <c r="AG52" s="43">
        <v>34</v>
      </c>
      <c r="AH52" s="44">
        <f>IF(AG52="",0,VLOOKUP(AG52,'points ind'!$A$2:$B$52,2,FALSE))</f>
        <v>4</v>
      </c>
      <c r="AI52" s="49">
        <f>IF(AG52="",0,VLOOKUP(AG52,'points clubs'!$A$2:$B$51,2,FALSE))</f>
        <v>0</v>
      </c>
      <c r="AJ52" s="33">
        <f t="shared" si="2"/>
        <v>26</v>
      </c>
      <c r="AK52" s="71">
        <f t="shared" si="3"/>
        <v>43</v>
      </c>
      <c r="AL52" s="257">
        <f>IF(AG52&gt;0,(LARGE((G52,M52,P52,S52,V52,Y52,AB52,AE52),1)+LARGE((G52,M52,P52,S52,V52,Y52,AB52,AE52),2)+LARGE((G52,M52,P52,S52,V52,Y52,AB52,AE52),3)+LARGE((G52,M52,P52,S52,V52,Y52,AB52,AE52),4)+AH52),(LARGE((G52,M52,P52,S52,V52,Y52,AB52,AE52),1)+LARGE((G52,M52,P52,S52,V52,Y52,AB52,AE52),2)+LARGE((G52,M52,P52,S52,V52,Y52,AB52,AE52),3)+LARGE((G52,M52,P52,S52,V52,Y52,AB52,AE52),4)+LARGE((G52,M52,P52,S52,V52,Y52,AB52,AE52),5)))</f>
        <v>26</v>
      </c>
      <c r="AM52" s="258">
        <f t="shared" si="4"/>
        <v>43</v>
      </c>
      <c r="AN52" s="64">
        <f t="shared" si="5"/>
        <v>0</v>
      </c>
      <c r="AO52" s="31">
        <f t="shared" si="6"/>
        <v>0</v>
      </c>
      <c r="AP52" s="31">
        <f t="shared" si="7"/>
        <v>0</v>
      </c>
      <c r="AQ52" s="31">
        <f t="shared" si="8"/>
        <v>0</v>
      </c>
      <c r="AR52" s="31">
        <f t="shared" si="9"/>
        <v>0</v>
      </c>
      <c r="AS52" s="31">
        <f t="shared" si="10"/>
        <v>0</v>
      </c>
      <c r="AT52" s="31">
        <f t="shared" si="11"/>
        <v>0</v>
      </c>
      <c r="AU52" s="31">
        <f t="shared" si="12"/>
        <v>0</v>
      </c>
      <c r="AV52" s="31">
        <f t="shared" si="13"/>
        <v>0</v>
      </c>
      <c r="AW52" s="31">
        <f t="shared" si="14"/>
        <v>0</v>
      </c>
      <c r="AX52" s="31">
        <f t="shared" si="15"/>
        <v>0</v>
      </c>
      <c r="AY52" s="31">
        <f t="shared" si="16"/>
        <v>0</v>
      </c>
      <c r="AZ52" s="31">
        <f t="shared" si="17"/>
        <v>0</v>
      </c>
      <c r="BA52" s="31">
        <f t="shared" si="18"/>
        <v>0</v>
      </c>
      <c r="BB52" s="32">
        <f t="shared" si="19"/>
        <v>0</v>
      </c>
      <c r="BC52" s="226">
        <f t="shared" si="20"/>
        <v>0</v>
      </c>
      <c r="BD52" s="58"/>
      <c r="BE52" s="58"/>
    </row>
    <row r="53" spans="1:57" s="50" customFormat="1" ht="15.75" thickBot="1" x14ac:dyDescent="0.3">
      <c r="A53" s="21">
        <f t="shared" si="1"/>
        <v>44</v>
      </c>
      <c r="B53" s="280" t="s">
        <v>227</v>
      </c>
      <c r="C53" s="276">
        <v>1999</v>
      </c>
      <c r="D53" s="277" t="s">
        <v>21</v>
      </c>
      <c r="E53" s="238">
        <v>2649740</v>
      </c>
      <c r="F53" s="148"/>
      <c r="G53" s="56">
        <f>IF(F53="",0,VLOOKUP(F53,'points ind'!$A$2:$B$52,2,FALSE))</f>
        <v>0</v>
      </c>
      <c r="H53" s="57">
        <f>IF(F53="",0,VLOOKUP(F53,'points clubs'!$A$2:$B$51,2,FALSE))</f>
        <v>0</v>
      </c>
      <c r="I53" s="148"/>
      <c r="J53" s="56">
        <f>IF(I53="",0,VLOOKUP(I53,'points ind'!$A$2:$B$52,2,FALSE))</f>
        <v>0</v>
      </c>
      <c r="K53" s="57">
        <f>IF(I53="",0,VLOOKUP(I53,'points clubs'!$A$2:$B$51,2,FALSE))</f>
        <v>0</v>
      </c>
      <c r="L53" s="149"/>
      <c r="M53" s="44">
        <f>IF(L53="",0,VLOOKUP(L53,'points ind'!$A$2:$B$52,2,FALSE))</f>
        <v>0</v>
      </c>
      <c r="N53" s="49">
        <f>IF(L53="",0,VLOOKUP(L53,'points clubs'!$A$2:$B$51,2,FALSE))</f>
        <v>0</v>
      </c>
      <c r="O53" s="148"/>
      <c r="P53" s="56">
        <f>IF(O53="",0,VLOOKUP(O53,'points ind'!$A$2:$B$52,2,FALSE))</f>
        <v>0</v>
      </c>
      <c r="Q53" s="57">
        <f>IF(O53="",0,VLOOKUP(O53,'points clubs'!$A$2:$B$51,2,FALSE))</f>
        <v>0</v>
      </c>
      <c r="R53" s="149">
        <v>34</v>
      </c>
      <c r="S53" s="44">
        <f>IF(R53="",0,VLOOKUP(R53,'points ind'!$A$2:$B$52,2,FALSE))</f>
        <v>4</v>
      </c>
      <c r="T53" s="49">
        <f>IF(R53="",0,VLOOKUP(R53,'points clubs'!$A$2:$B$51,2,FALSE))</f>
        <v>0</v>
      </c>
      <c r="U53" s="149"/>
      <c r="V53" s="44">
        <f>IF(U53="",0,VLOOKUP(U53,'points ind'!$A$2:$B$52,2,FALSE))</f>
        <v>0</v>
      </c>
      <c r="W53" s="49">
        <f>IF(U53="",0,VLOOKUP(U53,'points clubs'!$A$2:$B$51,2,FALSE))</f>
        <v>0</v>
      </c>
      <c r="X53" s="149"/>
      <c r="Y53" s="44">
        <f>IF(X53="",0,VLOOKUP(X53,'points ind'!$A$2:$B$52,2,FALSE))</f>
        <v>0</v>
      </c>
      <c r="Z53" s="49">
        <f>IF(X53="",0,VLOOKUP(X53,'points clubs'!$A$2:$B$51,2,FALSE))</f>
        <v>0</v>
      </c>
      <c r="AA53" s="268"/>
      <c r="AB53" s="269">
        <f>IF(AA53="",0,VLOOKUP(AA53,'points ind'!$A$2:$B$52,2,FALSE))</f>
        <v>0</v>
      </c>
      <c r="AC53" s="270">
        <f>IF(AA53="",0,VLOOKUP(AA53,'points clubs'!$A$2:$B$51,2,FALSE))</f>
        <v>0</v>
      </c>
      <c r="AD53" s="149"/>
      <c r="AE53" s="44">
        <f>IF(AD53="",0,VLOOKUP(AD53,'points ind'!$A$2:$B$52,2,FALSE))</f>
        <v>0</v>
      </c>
      <c r="AF53" s="49">
        <f>IF(AD53="",0,VLOOKUP(AD53,'points clubs'!$A$2:$B$51,2,FALSE))</f>
        <v>0</v>
      </c>
      <c r="AG53" s="149"/>
      <c r="AH53" s="44">
        <f>IF(AG53="",0,VLOOKUP(AG53,'points ind'!$A$2:$B$52,2,FALSE))</f>
        <v>0</v>
      </c>
      <c r="AI53" s="49">
        <f>IF(AG53="",0,VLOOKUP(AG53,'points clubs'!$A$2:$B$51,2,FALSE))</f>
        <v>0</v>
      </c>
      <c r="AJ53" s="33">
        <f t="shared" si="2"/>
        <v>4</v>
      </c>
      <c r="AK53" s="71">
        <f t="shared" si="3"/>
        <v>44</v>
      </c>
      <c r="AL53" s="257">
        <f>IF(AG53&gt;0,(LARGE((G53,M53,P53,S53,V53,Y53,AB53,AE53),1)+LARGE((G53,M53,P53,S53,V53,Y53,AB53,AE53),2)+LARGE((G53,M53,P53,S53,V53,Y53,AB53,AE53),3)+LARGE((G53,M53,P53,S53,V53,Y53,AB53,AE53),4)+AH53),(LARGE((G53,M53,P53,S53,V53,Y53,AB53,AE53),1)+LARGE((G53,M53,P53,S53,V53,Y53,AB53,AE53),2)+LARGE((G53,M53,P53,S53,V53,Y53,AB53,AE53),3)+LARGE((G53,M53,P53,S53,V53,Y53,AB53,AE53),4)+LARGE((G53,M53,P53,S53,V53,Y53,AB53,AE53),5)))</f>
        <v>4</v>
      </c>
      <c r="AM53" s="258">
        <f t="shared" si="4"/>
        <v>44</v>
      </c>
      <c r="AN53" s="64">
        <f t="shared" si="5"/>
        <v>0</v>
      </c>
      <c r="AO53" s="31">
        <f t="shared" si="6"/>
        <v>0</v>
      </c>
      <c r="AP53" s="31">
        <f t="shared" si="7"/>
        <v>0</v>
      </c>
      <c r="AQ53" s="31">
        <f t="shared" si="8"/>
        <v>0</v>
      </c>
      <c r="AR53" s="31">
        <f t="shared" si="9"/>
        <v>0</v>
      </c>
      <c r="AS53" s="31">
        <f t="shared" si="10"/>
        <v>0</v>
      </c>
      <c r="AT53" s="31">
        <f t="shared" si="11"/>
        <v>0</v>
      </c>
      <c r="AU53" s="31">
        <f t="shared" si="12"/>
        <v>0</v>
      </c>
      <c r="AV53" s="31">
        <f t="shared" si="13"/>
        <v>0</v>
      </c>
      <c r="AW53" s="31">
        <f t="shared" si="14"/>
        <v>0</v>
      </c>
      <c r="AX53" s="31">
        <f t="shared" si="15"/>
        <v>0</v>
      </c>
      <c r="AY53" s="31">
        <f t="shared" si="16"/>
        <v>0</v>
      </c>
      <c r="AZ53" s="31">
        <f t="shared" si="17"/>
        <v>0</v>
      </c>
      <c r="BA53" s="31">
        <f t="shared" si="18"/>
        <v>0</v>
      </c>
      <c r="BB53" s="32">
        <f t="shared" si="19"/>
        <v>0</v>
      </c>
      <c r="BC53" s="226">
        <f t="shared" si="20"/>
        <v>0</v>
      </c>
      <c r="BD53" s="58"/>
      <c r="BE53" s="58"/>
    </row>
    <row r="54" spans="1:57" s="50" customFormat="1" ht="15.75" thickBot="1" x14ac:dyDescent="0.3">
      <c r="A54" s="21">
        <f t="shared" si="1"/>
        <v>45</v>
      </c>
      <c r="B54" s="321" t="s">
        <v>530</v>
      </c>
      <c r="C54" s="276">
        <v>2000</v>
      </c>
      <c r="D54" s="277" t="s">
        <v>11</v>
      </c>
      <c r="E54" s="222">
        <v>2665302</v>
      </c>
      <c r="F54" s="148"/>
      <c r="G54" s="56">
        <f>IF(F54="",0,VLOOKUP(F54,'points ind'!$A$2:$B$52,2,FALSE))</f>
        <v>0</v>
      </c>
      <c r="H54" s="57">
        <f>IF(F54="",0,VLOOKUP(F54,'points clubs'!$A$2:$B$51,2,FALSE))</f>
        <v>0</v>
      </c>
      <c r="I54" s="148"/>
      <c r="J54" s="56">
        <f>IF(I54="",0,VLOOKUP(I54,'points ind'!$A$2:$B$52,2,FALSE))</f>
        <v>0</v>
      </c>
      <c r="K54" s="57">
        <f>IF(I54="",0,VLOOKUP(I54,'points clubs'!$A$2:$B$51,2,FALSE))</f>
        <v>0</v>
      </c>
      <c r="L54" s="149"/>
      <c r="M54" s="44">
        <f>IF(L54="",0,VLOOKUP(L54,'points ind'!$A$2:$B$52,2,FALSE))</f>
        <v>0</v>
      </c>
      <c r="N54" s="49">
        <f>IF(L54="",0,VLOOKUP(L54,'points clubs'!$A$2:$B$51,2,FALSE))</f>
        <v>0</v>
      </c>
      <c r="O54" s="55"/>
      <c r="P54" s="56">
        <f>IF(O54="",0,VLOOKUP(O54,'points ind'!$A$2:$B$52,2,FALSE))</f>
        <v>0</v>
      </c>
      <c r="Q54" s="57">
        <f>IF(O54="",0,VLOOKUP(O54,'points clubs'!$A$2:$B$51,2,FALSE))</f>
        <v>0</v>
      </c>
      <c r="R54" s="43"/>
      <c r="S54" s="44">
        <f>IF(R54="",0,VLOOKUP(R54,'points ind'!$A$2:$B$52,2,FALSE))</f>
        <v>0</v>
      </c>
      <c r="T54" s="49">
        <f>IF(R54="",0,VLOOKUP(R54,'points clubs'!$A$2:$B$51,2,FALSE))</f>
        <v>0</v>
      </c>
      <c r="U54" s="43"/>
      <c r="V54" s="44">
        <f>IF(U54="",0,VLOOKUP(U54,'points ind'!$A$2:$B$52,2,FALSE))</f>
        <v>0</v>
      </c>
      <c r="W54" s="49">
        <f>IF(U54="",0,VLOOKUP(U54,'points clubs'!$A$2:$B$51,2,FALSE))</f>
        <v>0</v>
      </c>
      <c r="X54" s="43"/>
      <c r="Y54" s="44">
        <f>IF(X54="",0,VLOOKUP(X54,'points ind'!$A$2:$B$52,2,FALSE))</f>
        <v>0</v>
      </c>
      <c r="Z54" s="49">
        <f>IF(X54="",0,VLOOKUP(X54,'points clubs'!$A$2:$B$51,2,FALSE))</f>
        <v>0</v>
      </c>
      <c r="AA54" s="271"/>
      <c r="AB54" s="269">
        <f>IF(AA54="",0,VLOOKUP(AA54,'points ind'!$A$2:$B$52,2,FALSE))</f>
        <v>0</v>
      </c>
      <c r="AC54" s="270">
        <f>IF(AA54="",0,VLOOKUP(AA54,'points clubs'!$A$2:$B$51,2,FALSE))</f>
        <v>0</v>
      </c>
      <c r="AD54" s="43"/>
      <c r="AE54" s="44">
        <f>IF(AD54="",0,VLOOKUP(AD54,'points ind'!$A$2:$B$52,2,FALSE))</f>
        <v>0</v>
      </c>
      <c r="AF54" s="49">
        <f>IF(AD54="",0,VLOOKUP(AD54,'points clubs'!$A$2:$B$51,2,FALSE))</f>
        <v>0</v>
      </c>
      <c r="AG54" s="43">
        <v>35</v>
      </c>
      <c r="AH54" s="44">
        <f>IF(AG54="",0,VLOOKUP(AG54,'points ind'!$A$2:$B$52,2,FALSE))</f>
        <v>2</v>
      </c>
      <c r="AI54" s="49">
        <f>IF(AG54="",0,VLOOKUP(AG54,'points clubs'!$A$2:$B$51,2,FALSE))</f>
        <v>0</v>
      </c>
      <c r="AJ54" s="33">
        <f t="shared" si="2"/>
        <v>2</v>
      </c>
      <c r="AK54" s="71">
        <f t="shared" si="3"/>
        <v>45</v>
      </c>
      <c r="AL54" s="257">
        <f>IF(AG54&gt;0,(LARGE((G54,M54,P54,S54,V54,Y54,AB54,AE54),1)+LARGE((G54,M54,P54,S54,V54,Y54,AB54,AE54),2)+LARGE((G54,M54,P54,S54,V54,Y54,AB54,AE54),3)+LARGE((G54,M54,P54,S54,V54,Y54,AB54,AE54),4)+AH54),(LARGE((G54,M54,P54,S54,V54,Y54,AB54,AE54),1)+LARGE((G54,M54,P54,S54,V54,Y54,AB54,AE54),2)+LARGE((G54,M54,P54,S54,V54,Y54,AB54,AE54),3)+LARGE((G54,M54,P54,S54,V54,Y54,AB54,AE54),4)+LARGE((G54,M54,P54,S54,V54,Y54,AB54,AE54),5)))</f>
        <v>2</v>
      </c>
      <c r="AM54" s="258">
        <f t="shared" si="4"/>
        <v>45</v>
      </c>
      <c r="AN54" s="64">
        <f t="shared" si="5"/>
        <v>0</v>
      </c>
      <c r="AO54" s="31">
        <f t="shared" si="6"/>
        <v>0</v>
      </c>
      <c r="AP54" s="31">
        <f t="shared" si="7"/>
        <v>0</v>
      </c>
      <c r="AQ54" s="31">
        <f t="shared" si="8"/>
        <v>0</v>
      </c>
      <c r="AR54" s="31">
        <f t="shared" si="9"/>
        <v>0</v>
      </c>
      <c r="AS54" s="31">
        <f t="shared" si="10"/>
        <v>0</v>
      </c>
      <c r="AT54" s="31">
        <f t="shared" si="11"/>
        <v>0</v>
      </c>
      <c r="AU54" s="31">
        <f t="shared" si="12"/>
        <v>0</v>
      </c>
      <c r="AV54" s="31">
        <f t="shared" si="13"/>
        <v>0</v>
      </c>
      <c r="AW54" s="31">
        <f t="shared" si="14"/>
        <v>0</v>
      </c>
      <c r="AX54" s="31">
        <f t="shared" si="15"/>
        <v>0</v>
      </c>
      <c r="AY54" s="31">
        <f t="shared" si="16"/>
        <v>0</v>
      </c>
      <c r="AZ54" s="31">
        <f t="shared" si="17"/>
        <v>0</v>
      </c>
      <c r="BA54" s="31">
        <f t="shared" si="18"/>
        <v>0</v>
      </c>
      <c r="BB54" s="32">
        <f t="shared" si="19"/>
        <v>0</v>
      </c>
      <c r="BC54" s="226">
        <f t="shared" si="20"/>
        <v>0</v>
      </c>
      <c r="BD54" s="58"/>
      <c r="BE54" s="58"/>
    </row>
    <row r="55" spans="1:57" s="50" customFormat="1" ht="15.75" thickBot="1" x14ac:dyDescent="0.3">
      <c r="A55" s="21">
        <f t="shared" si="1"/>
        <v>46</v>
      </c>
      <c r="B55" s="221" t="s">
        <v>477</v>
      </c>
      <c r="C55" s="219">
        <v>2000</v>
      </c>
      <c r="D55" s="220" t="s">
        <v>471</v>
      </c>
      <c r="E55" s="222">
        <v>2680352</v>
      </c>
      <c r="F55" s="55"/>
      <c r="G55" s="56">
        <f>IF(F55="",0,VLOOKUP(F55,'points ind'!$A$2:$B$52,2,FALSE))</f>
        <v>0</v>
      </c>
      <c r="H55" s="57">
        <f>IF(F55="",0,VLOOKUP(F55,'points clubs'!$A$2:$B$51,2,FALSE))</f>
        <v>0</v>
      </c>
      <c r="I55" s="55"/>
      <c r="J55" s="56">
        <f>IF(I55="",0,VLOOKUP(I55,'points ind'!$A$2:$B$52,2,FALSE))</f>
        <v>0</v>
      </c>
      <c r="K55" s="57">
        <f>IF(I55="",0,VLOOKUP(I55,'points clubs'!$A$2:$B$51,2,FALSE))</f>
        <v>0</v>
      </c>
      <c r="L55" s="43"/>
      <c r="M55" s="44">
        <f>IF(L55="",0,VLOOKUP(L55,'points ind'!$A$2:$B$52,2,FALSE))</f>
        <v>0</v>
      </c>
      <c r="N55" s="49">
        <f>IF(L55="",0,VLOOKUP(L55,'points clubs'!$A$2:$B$51,2,FALSE))</f>
        <v>0</v>
      </c>
      <c r="O55" s="55"/>
      <c r="P55" s="56">
        <f>IF(O55="",0,VLOOKUP(O55,'points ind'!$A$2:$B$52,2,FALSE))</f>
        <v>0</v>
      </c>
      <c r="Q55" s="57">
        <f>IF(O55="",0,VLOOKUP(O55,'points clubs'!$A$2:$B$51,2,FALSE))</f>
        <v>0</v>
      </c>
      <c r="R55" s="43">
        <v>36</v>
      </c>
      <c r="S55" s="44">
        <f>IF(R55="",0,VLOOKUP(R55,'points ind'!$A$2:$B$52,2,FALSE))</f>
        <v>0</v>
      </c>
      <c r="T55" s="49">
        <f>IF(R55="",0,VLOOKUP(R55,'points clubs'!$A$2:$B$51,2,FALSE))</f>
        <v>0</v>
      </c>
      <c r="U55" s="43"/>
      <c r="V55" s="44">
        <f>IF(U55="",0,VLOOKUP(U55,'points ind'!$A$2:$B$52,2,FALSE))</f>
        <v>0</v>
      </c>
      <c r="W55" s="49">
        <f>IF(U55="",0,VLOOKUP(U55,'points clubs'!$A$2:$B$51,2,FALSE))</f>
        <v>0</v>
      </c>
      <c r="X55" s="43"/>
      <c r="Y55" s="44">
        <f>IF(X55="",0,VLOOKUP(X55,'points ind'!$A$2:$B$52,2,FALSE))</f>
        <v>0</v>
      </c>
      <c r="Z55" s="49">
        <f>IF(X55="",0,VLOOKUP(X55,'points clubs'!$A$2:$B$51,2,FALSE))</f>
        <v>0</v>
      </c>
      <c r="AA55" s="268"/>
      <c r="AB55" s="269">
        <f>IF(AA55="",0,VLOOKUP(AA55,'points ind'!$A$2:$B$52,2,FALSE))</f>
        <v>0</v>
      </c>
      <c r="AC55" s="270">
        <f>IF(AA55="",0,VLOOKUP(AA55,'points clubs'!$A$2:$B$51,2,FALSE))</f>
        <v>0</v>
      </c>
      <c r="AD55" s="43"/>
      <c r="AE55" s="44">
        <f>IF(AD55="",0,VLOOKUP(AD55,'points ind'!$A$2:$B$52,2,FALSE))</f>
        <v>0</v>
      </c>
      <c r="AF55" s="49">
        <f>IF(AD55="",0,VLOOKUP(AD55,'points clubs'!$A$2:$B$51,2,FALSE))</f>
        <v>0</v>
      </c>
      <c r="AG55" s="43"/>
      <c r="AH55" s="44">
        <f>IF(AG55="",0,VLOOKUP(AG55,'points ind'!$A$2:$B$52,2,FALSE))</f>
        <v>0</v>
      </c>
      <c r="AI55" s="49">
        <f>IF(AG55="",0,VLOOKUP(AG55,'points clubs'!$A$2:$B$51,2,FALSE))</f>
        <v>0</v>
      </c>
      <c r="AJ55" s="33">
        <f t="shared" si="2"/>
        <v>0</v>
      </c>
      <c r="AK55" s="71" t="e">
        <f t="shared" si="3"/>
        <v>#N/A</v>
      </c>
      <c r="AL55" s="257">
        <f>IF(AG55&gt;0,(LARGE((G55,M55,P55,S55,V55,Y55,AB55,AE55),1)+LARGE((G55,M55,P55,S55,V55,Y55,AB55,AE55),2)+LARGE((G55,M55,P55,S55,V55,Y55,AB55,AE55),3)+LARGE((G55,M55,P55,S55,V55,Y55,AB55,AE55),4)+AH55),(LARGE((G55,M55,P55,S55,V55,Y55,AB55,AE55),1)+LARGE((G55,M55,P55,S55,V55,Y55,AB55,AE55),2)+LARGE((G55,M55,P55,S55,V55,Y55,AB55,AE55),3)+LARGE((G55,M55,P55,S55,V55,Y55,AB55,AE55),4)+LARGE((G55,M55,P55,S55,V55,Y55,AB55,AE55),5)))</f>
        <v>0</v>
      </c>
      <c r="AM55" s="258">
        <f t="shared" si="4"/>
        <v>46</v>
      </c>
      <c r="AN55" s="64">
        <f t="shared" si="5"/>
        <v>0</v>
      </c>
      <c r="AO55" s="31">
        <f t="shared" si="6"/>
        <v>0</v>
      </c>
      <c r="AP55" s="31">
        <f t="shared" si="7"/>
        <v>0</v>
      </c>
      <c r="AQ55" s="31">
        <f t="shared" si="8"/>
        <v>0</v>
      </c>
      <c r="AR55" s="31">
        <f t="shared" si="9"/>
        <v>0</v>
      </c>
      <c r="AS55" s="31">
        <f t="shared" si="10"/>
        <v>0</v>
      </c>
      <c r="AT55" s="31">
        <f t="shared" si="11"/>
        <v>0</v>
      </c>
      <c r="AU55" s="31">
        <f t="shared" si="12"/>
        <v>0</v>
      </c>
      <c r="AV55" s="31">
        <f t="shared" si="13"/>
        <v>0</v>
      </c>
      <c r="AW55" s="31">
        <f t="shared" si="14"/>
        <v>0</v>
      </c>
      <c r="AX55" s="31">
        <f t="shared" si="15"/>
        <v>0</v>
      </c>
      <c r="AY55" s="31">
        <f t="shared" si="16"/>
        <v>0</v>
      </c>
      <c r="AZ55" s="31">
        <f t="shared" si="17"/>
        <v>0</v>
      </c>
      <c r="BA55" s="31">
        <f t="shared" si="18"/>
        <v>0</v>
      </c>
      <c r="BB55" s="32">
        <f t="shared" si="19"/>
        <v>0</v>
      </c>
      <c r="BC55" s="226">
        <f t="shared" si="20"/>
        <v>0</v>
      </c>
      <c r="BD55" s="58"/>
      <c r="BE55" s="58"/>
    </row>
    <row r="56" spans="1:57" x14ac:dyDescent="0.2">
      <c r="AJ56" s="231"/>
      <c r="AK56" s="23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</row>
    <row r="57" spans="1:57" x14ac:dyDescent="0.2">
      <c r="AJ57" s="231"/>
      <c r="AK57" s="23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</row>
    <row r="58" spans="1:57" x14ac:dyDescent="0.2">
      <c r="AJ58" s="231"/>
      <c r="AK58" s="23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</row>
    <row r="59" spans="1:57" x14ac:dyDescent="0.2">
      <c r="AJ59" s="231"/>
      <c r="AK59" s="23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</row>
    <row r="60" spans="1:57" x14ac:dyDescent="0.2">
      <c r="AJ60" s="231"/>
      <c r="AK60" s="23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</row>
    <row r="61" spans="1:57" x14ac:dyDescent="0.2">
      <c r="AJ61" s="231"/>
      <c r="AK61" s="23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1:57" x14ac:dyDescent="0.2">
      <c r="AJ62" s="231"/>
      <c r="AK62" s="23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1:57" x14ac:dyDescent="0.2">
      <c r="AJ63" s="231"/>
      <c r="AK63" s="23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1:57" x14ac:dyDescent="0.2">
      <c r="AJ64" s="61"/>
      <c r="AK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</row>
    <row r="65" spans="55:55" x14ac:dyDescent="0.2">
      <c r="BC65" s="61"/>
    </row>
    <row r="66" spans="55:55" x14ac:dyDescent="0.2">
      <c r="BC66" s="61"/>
    </row>
    <row r="67" spans="55:55" x14ac:dyDescent="0.2">
      <c r="BC67" s="61"/>
    </row>
    <row r="68" spans="55:55" x14ac:dyDescent="0.2">
      <c r="BC68" s="61"/>
    </row>
    <row r="69" spans="55:55" x14ac:dyDescent="0.2">
      <c r="BC69" s="61"/>
    </row>
    <row r="70" spans="55:55" x14ac:dyDescent="0.2">
      <c r="BC70" s="61"/>
    </row>
    <row r="71" spans="55:55" x14ac:dyDescent="0.2">
      <c r="BC71" s="61"/>
    </row>
    <row r="72" spans="55:55" x14ac:dyDescent="0.2">
      <c r="BC72" s="61"/>
    </row>
  </sheetData>
  <sortState ref="A10:AM55">
    <sortCondition ref="A10"/>
  </sortState>
  <mergeCells count="18">
    <mergeCell ref="AL8:AM8"/>
    <mergeCell ref="AA8:AC8"/>
    <mergeCell ref="AJ8:AK8"/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87"/>
  <sheetViews>
    <sheetView workbookViewId="0">
      <pane xSplit="5" ySplit="9" topLeftCell="L10" activePane="bottomRight" state="frozen"/>
      <selection activeCell="B31" sqref="B31"/>
      <selection pane="topRight" activeCell="B31" sqref="B31"/>
      <selection pane="bottomLeft" activeCell="B31" sqref="B31"/>
      <selection pane="bottomRight" activeCell="B12" sqref="B12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7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7" ht="29.45" customHeight="1" x14ac:dyDescent="0.35">
      <c r="A6" s="336" t="s">
        <v>371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7" ht="13.5" thickBot="1" x14ac:dyDescent="0.25"/>
    <row r="8" spans="1:57" ht="59.2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7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C9" si="0">SUM(AN10:AN44)</f>
        <v>795</v>
      </c>
      <c r="AO9" s="13">
        <f t="shared" si="0"/>
        <v>422</v>
      </c>
      <c r="AP9" s="13">
        <f t="shared" si="0"/>
        <v>0</v>
      </c>
      <c r="AQ9" s="13">
        <f t="shared" si="0"/>
        <v>245</v>
      </c>
      <c r="AR9" s="13">
        <f t="shared" si="0"/>
        <v>70</v>
      </c>
      <c r="AS9" s="13">
        <f t="shared" si="0"/>
        <v>856</v>
      </c>
      <c r="AT9" s="13">
        <f t="shared" si="0"/>
        <v>108</v>
      </c>
      <c r="AU9" s="13">
        <f t="shared" si="0"/>
        <v>270</v>
      </c>
      <c r="AV9" s="13">
        <f t="shared" si="0"/>
        <v>0</v>
      </c>
      <c r="AW9" s="13">
        <f t="shared" si="0"/>
        <v>133</v>
      </c>
      <c r="AX9" s="13">
        <f t="shared" si="0"/>
        <v>331</v>
      </c>
      <c r="AY9" s="13">
        <f t="shared" si="0"/>
        <v>126</v>
      </c>
      <c r="AZ9" s="13">
        <f t="shared" si="0"/>
        <v>225</v>
      </c>
      <c r="BA9" s="13">
        <f t="shared" si="0"/>
        <v>0</v>
      </c>
      <c r="BB9" s="13">
        <f t="shared" si="0"/>
        <v>0</v>
      </c>
      <c r="BC9" s="13">
        <f t="shared" si="0"/>
        <v>0</v>
      </c>
    </row>
    <row r="10" spans="1:57" s="6" customFormat="1" ht="15.75" thickBot="1" x14ac:dyDescent="0.3">
      <c r="A10" s="14">
        <f t="shared" ref="A10:A52" si="1">AM10</f>
        <v>1</v>
      </c>
      <c r="B10" s="133" t="s">
        <v>296</v>
      </c>
      <c r="C10" s="110">
        <v>1997</v>
      </c>
      <c r="D10" s="110" t="s">
        <v>22</v>
      </c>
      <c r="E10" s="326">
        <v>2615689</v>
      </c>
      <c r="F10" s="66"/>
      <c r="G10" s="67">
        <f>IF(F10="",0,VLOOKUP(F10,'points ind'!$A$2:$B$52,2,FALSE))</f>
        <v>0</v>
      </c>
      <c r="H10" s="68">
        <f>IF(F10="",0,VLOOKUP(F10,'points clubs'!$A$2:$B$51,2,FALSE))</f>
        <v>0</v>
      </c>
      <c r="I10" s="66"/>
      <c r="J10" s="67">
        <f>IF(I10="",0,VLOOKUP(I10,'points ind'!$A$2:$B$52,2,FALSE))</f>
        <v>0</v>
      </c>
      <c r="K10" s="68">
        <f>IF(I10="",0,VLOOKUP(I10,'points clubs'!$A$2:$B$51,2,FALSE))</f>
        <v>0</v>
      </c>
      <c r="L10" s="132">
        <v>4</v>
      </c>
      <c r="M10" s="18">
        <f>IF(L10="",0,VLOOKUP(L10,'points ind'!$A$2:$B$52,2,FALSE))</f>
        <v>85</v>
      </c>
      <c r="N10" s="65">
        <f>IF(L10="",0,VLOOKUP(L10,'points clubs'!$A$2:$B$51,2,FALSE))</f>
        <v>70</v>
      </c>
      <c r="O10" s="324"/>
      <c r="P10" s="67">
        <f>IF(O10="",0,VLOOKUP(O10,'points ind'!$A$2:$B$52,2,FALSE))</f>
        <v>0</v>
      </c>
      <c r="Q10" s="68">
        <f>IF(O10="",0,VLOOKUP(O10,'points clubs'!$A$2:$B$51,2,FALSE))</f>
        <v>0</v>
      </c>
      <c r="R10" s="325">
        <v>17</v>
      </c>
      <c r="S10" s="18">
        <f>IF(R10="",0,VLOOKUP(R10,'points ind'!$A$2:$B$52,2,FALSE))</f>
        <v>38</v>
      </c>
      <c r="T10" s="65">
        <f>IF(R10="",0,VLOOKUP(R10,'points clubs'!$A$2:$B$51,2,FALSE))</f>
        <v>8</v>
      </c>
      <c r="U10" s="132">
        <v>9</v>
      </c>
      <c r="V10" s="18">
        <f>IF(U10="",0,VLOOKUP(U10,'points ind'!$A$2:$B$52,2,FALSE))</f>
        <v>60</v>
      </c>
      <c r="W10" s="65">
        <f>IF(U10="",0,VLOOKUP(U10,'points clubs'!$A$2:$B$51,2,FALSE))</f>
        <v>25</v>
      </c>
      <c r="X10" s="325">
        <v>10</v>
      </c>
      <c r="Y10" s="18">
        <f>IF(X10="",0,VLOOKUP(X10,'points ind'!$A$2:$B$52,2,FALSE))</f>
        <v>55</v>
      </c>
      <c r="Z10" s="65">
        <f>IF(X10="",0,VLOOKUP(X10,'points clubs'!$A$2:$B$51,2,FALSE))</f>
        <v>22</v>
      </c>
      <c r="AA10" s="265"/>
      <c r="AB10" s="266">
        <f>IF(AA10="",0,VLOOKUP(AA10,'points ind'!$A$2:$B$52,2,FALSE))</f>
        <v>0</v>
      </c>
      <c r="AC10" s="267">
        <f>IF(AA10="",0,VLOOKUP(AA10,'points clubs'!$A$2:$B$51,2,FALSE))</f>
        <v>0</v>
      </c>
      <c r="AD10" s="40">
        <v>1</v>
      </c>
      <c r="AE10" s="18">
        <f>IF(AD10="",0,VLOOKUP(AD10,'points ind'!$A$2:$B$52,2,FALSE))</f>
        <v>100</v>
      </c>
      <c r="AF10" s="65">
        <f>IF(AD10="",0,VLOOKUP(AD10,'points clubs'!$A$2:$B$51,2,FALSE))</f>
        <v>100</v>
      </c>
      <c r="AG10" s="40"/>
      <c r="AH10" s="18">
        <f>IF(AG10="",0,VLOOKUP(AG10,'points ind'!$A$2:$B$52,2,FALSE))</f>
        <v>0</v>
      </c>
      <c r="AI10" s="65">
        <f>IF(AG10="",0,VLOOKUP(AG10,'points clubs'!$A$2:$B$51,2,FALSE))</f>
        <v>0</v>
      </c>
      <c r="AJ10" s="19">
        <f t="shared" ref="AJ10:AJ52" si="2">G10+J10+M10+P10+S10+V10+Y10+AB10+AE10+AH10</f>
        <v>338</v>
      </c>
      <c r="AK10" s="62">
        <f t="shared" ref="AK10:AK52" si="3">RANK(AJ10,$AJ$10:$AJ$68,0)</f>
        <v>2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338</v>
      </c>
      <c r="AM10" s="256">
        <f t="shared" ref="AM10:AM52" si="4">RANK(AL10,$AL$10:$AL$89,0)</f>
        <v>1</v>
      </c>
      <c r="AN10" s="15">
        <f t="shared" ref="AN10:AN52" si="5">IF($D10="areches",SUM($H10,$K10,$N10,$Q10,$T10,$W10,$Z10,$AC10,$AF10,$AI10),0)</f>
        <v>0</v>
      </c>
      <c r="AO10" s="16">
        <f t="shared" ref="AO10:AO52" si="6">IF($D10="bauges",SUM($H10,$K10,$N10,$Q10,$T10,$W10,$Z10,$AC10,$AF10,$AI10),0)</f>
        <v>0</v>
      </c>
      <c r="AP10" s="16">
        <f t="shared" ref="AP10:AP52" si="7">IF($D10="bessans",SUM($H10,$K10,$N10,$Q10,$T10,$W10,$Z10,$AC10,$AF10,$AI10),0)</f>
        <v>0</v>
      </c>
      <c r="AQ10" s="16">
        <f t="shared" ref="AQ10:AQ52" si="8">IF($D10="bozel",SUM($H10,$K10,$N10,$Q10,$T10,$W10,$Z10,$AC10,$AF10,$AI10),0)</f>
        <v>0</v>
      </c>
      <c r="AR10" s="16">
        <f t="shared" ref="AR10:AR52" si="9">IF($D10="courchevel",SUM($H10,$K10,$N10,$Q10,$T10,$W10,$Z10,$AC10,$AF10,$AI10),0)</f>
        <v>0</v>
      </c>
      <c r="AS10" s="16">
        <f t="shared" ref="AS10:AS52" si="10">IF($D10="feclaz",SUM($H10,$K10,$N10,$Q10,$T10,$W10,$Z10,$AC10,$AF10,$AI10),0)</f>
        <v>0</v>
      </c>
      <c r="AT10" s="16">
        <f t="shared" ref="AT10:AT52" si="11">IF($D10="karellis",SUM($H10,$K10,$N10,$Q10,$T10,$W10,$Z10,$AC10,$AF10,$AI10),0)</f>
        <v>0</v>
      </c>
      <c r="AU10" s="16">
        <f t="shared" ref="AU10:AU52" si="12">IF($D10="menuires",SUM($H10,$K10,$N10,$Q10,$T10,$W10,$Z10,$AC10,$AF10,$AI10),0)</f>
        <v>0</v>
      </c>
      <c r="AV10" s="16">
        <f t="shared" ref="AV10:AV52" si="13">IF($D10="meribel",SUM($H10,$K10,$N10,$Q10,$T10,$W10,$Z10,$AC10,$AF10,$AI10),0)</f>
        <v>0</v>
      </c>
      <c r="AW10" s="16">
        <f t="shared" ref="AW10:AW52" si="14">IF($D10="monolithe",SUM($H10,$K10,$N10,$Q10,$T10,$W10,$Z10,$AC10,$AF10,$AI10),0)</f>
        <v>0</v>
      </c>
      <c r="AX10" s="16">
        <f t="shared" ref="AX10:AX52" si="15">IF($D10="peisey",SUM($H10,$K10,$N10,$Q10,$T10,$W10,$Z10,$AC10,$AF10,$AI10),0)</f>
        <v>0</v>
      </c>
      <c r="AY10" s="16">
        <f t="shared" ref="AY10:AY52" si="16">IF($D10="revard",SUM($H10,$K10,$N10,$Q10,$T10,$W10,$Z10,$AC10,$AF10,$AI10),0)</f>
        <v>0</v>
      </c>
      <c r="AZ10" s="16">
        <f t="shared" ref="AZ10:AZ52" si="17">IF($D10="saisies",SUM($H10,$K10,$N10,$Q10,$T10,$W10,$Z10,$AC10,$AF10,$AI10),0)</f>
        <v>225</v>
      </c>
      <c r="BA10" s="16">
        <f t="shared" ref="BA10:BA52" si="18">IF($D10="valcenis",SUM($H10,$K10,$N10,$Q10,$T10,$W10,$Z10,$AC10,$AF10,$AI10),0)</f>
        <v>0</v>
      </c>
      <c r="BB10" s="20">
        <f t="shared" ref="BB10:BB52" si="19">IF($D10="valloire",SUM($H10,$K10,$N10,$Q10,$T10,$W10,$Z10,$AC10,$AF10,$AI10),0)</f>
        <v>0</v>
      </c>
      <c r="BC10" s="20">
        <f t="shared" ref="BC10:BC52" si="20">IF($D10="naves",SUM($H10,$K10,$N10,$Q10,$T10,$W10,$Z10,$AC10,$AF10,$AI10),0)</f>
        <v>0</v>
      </c>
      <c r="BE10" s="6">
        <f>BD10</f>
        <v>0</v>
      </c>
    </row>
    <row r="11" spans="1:57" s="6" customFormat="1" ht="15.75" thickBot="1" x14ac:dyDescent="0.3">
      <c r="A11" s="14">
        <f t="shared" si="1"/>
        <v>2</v>
      </c>
      <c r="B11" s="96" t="s">
        <v>285</v>
      </c>
      <c r="C11" s="92">
        <v>1998</v>
      </c>
      <c r="D11" s="92" t="s">
        <v>11</v>
      </c>
      <c r="E11" s="37">
        <v>2650699</v>
      </c>
      <c r="F11" s="52"/>
      <c r="G11" s="53">
        <f>IF(F11="",0,VLOOKUP(F11,'points ind'!$A$2:$B$52,2,FALSE))</f>
        <v>0</v>
      </c>
      <c r="H11" s="51">
        <f>IF(F11="",0,VLOOKUP(F11,'points clubs'!$A$2:$B$51,2,FALSE))</f>
        <v>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41">
        <v>3</v>
      </c>
      <c r="M11" s="25">
        <f>IF(L11="",0,VLOOKUP(L11,'points ind'!$A$2:$B$52,2,FALSE))</f>
        <v>90</v>
      </c>
      <c r="N11" s="48">
        <f>IF(L11="",0,VLOOKUP(L11,'points clubs'!$A$2:$B$51,2,FALSE))</f>
        <v>80</v>
      </c>
      <c r="O11" s="52"/>
      <c r="P11" s="53">
        <f>IF(O11="",0,VLOOKUP(O11,'points ind'!$A$2:$B$52,2,FALSE))</f>
        <v>0</v>
      </c>
      <c r="Q11" s="51">
        <f>IF(O11="",0,VLOOKUP(O11,'points clubs'!$A$2:$B$51,2,FALSE))</f>
        <v>0</v>
      </c>
      <c r="R11" s="41"/>
      <c r="S11" s="25">
        <f>IF(R11="",0,VLOOKUP(R11,'points ind'!$A$2:$B$52,2,FALSE))</f>
        <v>0</v>
      </c>
      <c r="T11" s="48">
        <f>IF(R11="",0,VLOOKUP(R11,'points clubs'!$A$2:$B$51,2,FALSE))</f>
        <v>0</v>
      </c>
      <c r="U11" s="41">
        <v>10</v>
      </c>
      <c r="V11" s="25">
        <f>IF(U11="",0,VLOOKUP(U11,'points ind'!$A$2:$B$52,2,FALSE))</f>
        <v>55</v>
      </c>
      <c r="W11" s="48">
        <f>IF(U11="",0,VLOOKUP(U11,'points clubs'!$A$2:$B$51,2,FALSE))</f>
        <v>22</v>
      </c>
      <c r="X11" s="41">
        <v>6</v>
      </c>
      <c r="Y11" s="25">
        <f>IF(X11="",0,VLOOKUP(X11,'points ind'!$A$2:$B$52,2,FALSE))</f>
        <v>75</v>
      </c>
      <c r="Z11" s="48">
        <f>IF(X11="",0,VLOOKUP(X11,'points clubs'!$A$2:$B$51,2,FALSE))</f>
        <v>50</v>
      </c>
      <c r="AA11" s="261"/>
      <c r="AB11" s="262">
        <f>IF(AA11="",0,VLOOKUP(AA11,'points ind'!$A$2:$B$52,2,FALSE))</f>
        <v>0</v>
      </c>
      <c r="AC11" s="263">
        <f>IF(AA11="",0,VLOOKUP(AA11,'points clubs'!$A$2:$B$51,2,FALSE))</f>
        <v>0</v>
      </c>
      <c r="AD11" s="41">
        <v>2</v>
      </c>
      <c r="AE11" s="25">
        <f>IF(AD11="",0,VLOOKUP(AD11,'points ind'!$A$2:$B$52,2,FALSE))</f>
        <v>95</v>
      </c>
      <c r="AF11" s="48">
        <f>IF(AD11="",0,VLOOKUP(AD11,'points clubs'!$A$2:$B$51,2,FALSE))</f>
        <v>90</v>
      </c>
      <c r="AG11" s="41"/>
      <c r="AH11" s="25">
        <f>IF(AG11="",0,VLOOKUP(AG11,'points ind'!$A$2:$B$52,2,FALSE))</f>
        <v>0</v>
      </c>
      <c r="AI11" s="48">
        <f>IF(AG11="",0,VLOOKUP(AG11,'points clubs'!$A$2:$B$51,2,FALSE))</f>
        <v>0</v>
      </c>
      <c r="AJ11" s="26">
        <f t="shared" si="2"/>
        <v>315</v>
      </c>
      <c r="AK11" s="63">
        <f t="shared" si="3"/>
        <v>3</v>
      </c>
      <c r="AL11" s="257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315</v>
      </c>
      <c r="AM11" s="258">
        <f t="shared" si="4"/>
        <v>2</v>
      </c>
      <c r="AN11" s="22">
        <f t="shared" si="5"/>
        <v>0</v>
      </c>
      <c r="AO11" s="23">
        <f t="shared" si="6"/>
        <v>242</v>
      </c>
      <c r="AP11" s="23">
        <f t="shared" si="7"/>
        <v>0</v>
      </c>
      <c r="AQ11" s="23">
        <f t="shared" si="8"/>
        <v>0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13"/>
        <v>0</v>
      </c>
      <c r="AW11" s="23">
        <f t="shared" si="14"/>
        <v>0</v>
      </c>
      <c r="AX11" s="23">
        <f t="shared" si="15"/>
        <v>0</v>
      </c>
      <c r="AY11" s="23">
        <f t="shared" si="16"/>
        <v>0</v>
      </c>
      <c r="AZ11" s="23">
        <f t="shared" si="17"/>
        <v>0</v>
      </c>
      <c r="BA11" s="23">
        <f t="shared" si="18"/>
        <v>0</v>
      </c>
      <c r="BB11" s="27">
        <f t="shared" si="19"/>
        <v>0</v>
      </c>
      <c r="BC11" s="27">
        <f t="shared" si="20"/>
        <v>0</v>
      </c>
    </row>
    <row r="12" spans="1:57" s="6" customFormat="1" ht="15.75" thickBot="1" x14ac:dyDescent="0.3">
      <c r="A12" s="14">
        <f t="shared" si="1"/>
        <v>3</v>
      </c>
      <c r="B12" s="96" t="s">
        <v>286</v>
      </c>
      <c r="C12" s="92">
        <v>1998</v>
      </c>
      <c r="D12" s="92" t="s">
        <v>11</v>
      </c>
      <c r="E12" s="37">
        <v>2635703</v>
      </c>
      <c r="F12" s="52"/>
      <c r="G12" s="53">
        <f>IF(F12="",0,VLOOKUP(F12,'points ind'!$A$2:$B$52,2,FALSE))</f>
        <v>0</v>
      </c>
      <c r="H12" s="51">
        <f>IF(F12="",0,VLOOKUP(F12,'points clubs'!$A$2:$B$51,2,FALSE))</f>
        <v>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41">
        <v>5</v>
      </c>
      <c r="M12" s="25">
        <f>IF(L12="",0,VLOOKUP(L12,'points ind'!$A$2:$B$52,2,FALSE))</f>
        <v>80</v>
      </c>
      <c r="N12" s="48">
        <f>IF(L12="",0,VLOOKUP(L12,'points clubs'!$A$2:$B$51,2,FALSE))</f>
        <v>60</v>
      </c>
      <c r="O12" s="52"/>
      <c r="P12" s="53">
        <f>IF(O12="",0,VLOOKUP(O12,'points ind'!$A$2:$B$52,2,FALSE))</f>
        <v>0</v>
      </c>
      <c r="Q12" s="51">
        <f>IF(O12="",0,VLOOKUP(O12,'points clubs'!$A$2:$B$51,2,FALSE))</f>
        <v>0</v>
      </c>
      <c r="R12" s="41">
        <v>19</v>
      </c>
      <c r="S12" s="25">
        <f>IF(R12="",0,VLOOKUP(R12,'points ind'!$A$2:$B$52,2,FALSE))</f>
        <v>34</v>
      </c>
      <c r="T12" s="48">
        <f>IF(R12="",0,VLOOKUP(R12,'points clubs'!$A$2:$B$51,2,FALSE))</f>
        <v>4</v>
      </c>
      <c r="U12" s="42">
        <v>11</v>
      </c>
      <c r="V12" s="25">
        <f>IF(U12="",0,VLOOKUP(U12,'points ind'!$A$2:$B$52,2,FALSE))</f>
        <v>50</v>
      </c>
      <c r="W12" s="48">
        <f>IF(U12="",0,VLOOKUP(U12,'points clubs'!$A$2:$B$51,2,FALSE))</f>
        <v>20</v>
      </c>
      <c r="X12" s="41">
        <v>12</v>
      </c>
      <c r="Y12" s="25">
        <f>IF(X12="",0,VLOOKUP(X12,'points ind'!$A$2:$B$52,2,FALSE))</f>
        <v>48</v>
      </c>
      <c r="Z12" s="48">
        <f>IF(X12="",0,VLOOKUP(X12,'points clubs'!$A$2:$B$51,2,FALSE))</f>
        <v>18</v>
      </c>
      <c r="AA12" s="261"/>
      <c r="AB12" s="262">
        <f>IF(AA12="",0,VLOOKUP(AA12,'points ind'!$A$2:$B$52,2,FALSE))</f>
        <v>0</v>
      </c>
      <c r="AC12" s="263">
        <f>IF(AA12="",0,VLOOKUP(AA12,'points clubs'!$A$2:$B$51,2,FALSE))</f>
        <v>0</v>
      </c>
      <c r="AD12" s="41">
        <v>5</v>
      </c>
      <c r="AE12" s="25">
        <f>IF(AD12="",0,VLOOKUP(AD12,'points ind'!$A$2:$B$52,2,FALSE))</f>
        <v>80</v>
      </c>
      <c r="AF12" s="48">
        <f>IF(AD12="",0,VLOOKUP(AD12,'points clubs'!$A$2:$B$51,2,FALSE))</f>
        <v>60</v>
      </c>
      <c r="AG12" s="41">
        <v>12</v>
      </c>
      <c r="AH12" s="25">
        <f>IF(AG12="",0,VLOOKUP(AG12,'points ind'!$A$2:$B$52,2,FALSE))</f>
        <v>48</v>
      </c>
      <c r="AI12" s="48">
        <f>IF(AG12="",0,VLOOKUP(AG12,'points clubs'!$A$2:$B$51,2,FALSE))</f>
        <v>18</v>
      </c>
      <c r="AJ12" s="26">
        <f t="shared" si="2"/>
        <v>340</v>
      </c>
      <c r="AK12" s="63">
        <f t="shared" si="3"/>
        <v>1</v>
      </c>
      <c r="AL12" s="257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306</v>
      </c>
      <c r="AM12" s="258">
        <f t="shared" si="4"/>
        <v>3</v>
      </c>
      <c r="AN12" s="22">
        <f t="shared" si="5"/>
        <v>0</v>
      </c>
      <c r="AO12" s="23">
        <f t="shared" si="6"/>
        <v>180</v>
      </c>
      <c r="AP12" s="23">
        <f t="shared" si="7"/>
        <v>0</v>
      </c>
      <c r="AQ12" s="23">
        <f t="shared" si="8"/>
        <v>0</v>
      </c>
      <c r="AR12" s="23">
        <f t="shared" si="9"/>
        <v>0</v>
      </c>
      <c r="AS12" s="23">
        <f t="shared" si="10"/>
        <v>0</v>
      </c>
      <c r="AT12" s="23">
        <f t="shared" si="11"/>
        <v>0</v>
      </c>
      <c r="AU12" s="23">
        <f t="shared" si="12"/>
        <v>0</v>
      </c>
      <c r="AV12" s="23">
        <f t="shared" si="13"/>
        <v>0</v>
      </c>
      <c r="AW12" s="23">
        <f t="shared" si="14"/>
        <v>0</v>
      </c>
      <c r="AX12" s="23">
        <f t="shared" si="15"/>
        <v>0</v>
      </c>
      <c r="AY12" s="23">
        <f t="shared" si="16"/>
        <v>0</v>
      </c>
      <c r="AZ12" s="23">
        <f t="shared" si="17"/>
        <v>0</v>
      </c>
      <c r="BA12" s="23">
        <f t="shared" si="18"/>
        <v>0</v>
      </c>
      <c r="BB12" s="27">
        <f t="shared" si="19"/>
        <v>0</v>
      </c>
      <c r="BC12" s="27">
        <f t="shared" si="20"/>
        <v>0</v>
      </c>
    </row>
    <row r="13" spans="1:57" s="6" customFormat="1" ht="15.75" thickBot="1" x14ac:dyDescent="0.3">
      <c r="A13" s="14">
        <f t="shared" si="1"/>
        <v>4</v>
      </c>
      <c r="B13" s="91" t="s">
        <v>293</v>
      </c>
      <c r="C13" s="92">
        <v>1998</v>
      </c>
      <c r="D13" s="92" t="s">
        <v>10</v>
      </c>
      <c r="E13" s="37">
        <v>2644091</v>
      </c>
      <c r="F13" s="52"/>
      <c r="G13" s="53">
        <f>IF(F13="",0,VLOOKUP(F13,'points ind'!$A$2:$B$52,2,FALSE))</f>
        <v>0</v>
      </c>
      <c r="H13" s="51">
        <f>IF(F13="",0,VLOOKUP(F13,'points clubs'!$A$2:$B$51,2,FALSE))</f>
        <v>0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41">
        <v>6</v>
      </c>
      <c r="M13" s="25">
        <f>IF(L13="",0,VLOOKUP(L13,'points ind'!$A$2:$B$52,2,FALSE))</f>
        <v>75</v>
      </c>
      <c r="N13" s="48">
        <f>IF(L13="",0,VLOOKUP(L13,'points clubs'!$A$2:$B$51,2,FALSE))</f>
        <v>50</v>
      </c>
      <c r="O13" s="54"/>
      <c r="P13" s="53">
        <f>IF(O13="",0,VLOOKUP(O13,'points ind'!$A$2:$B$52,2,FALSE))</f>
        <v>0</v>
      </c>
      <c r="Q13" s="51">
        <f>IF(O13="",0,VLOOKUP(O13,'points clubs'!$A$2:$B$51,2,FALSE))</f>
        <v>0</v>
      </c>
      <c r="R13" s="42"/>
      <c r="S13" s="25">
        <f>IF(R13="",0,VLOOKUP(R13,'points ind'!$A$2:$B$52,2,FALSE))</f>
        <v>0</v>
      </c>
      <c r="T13" s="48">
        <f>IF(R13="",0,VLOOKUP(R13,'points clubs'!$A$2:$B$51,2,FALSE))</f>
        <v>0</v>
      </c>
      <c r="U13" s="41">
        <v>12</v>
      </c>
      <c r="V13" s="25">
        <f>IF(U13="",0,VLOOKUP(U13,'points ind'!$A$2:$B$52,2,FALSE))</f>
        <v>48</v>
      </c>
      <c r="W13" s="48">
        <f>IF(U13="",0,VLOOKUP(U13,'points clubs'!$A$2:$B$51,2,FALSE))</f>
        <v>18</v>
      </c>
      <c r="X13" s="42">
        <v>13</v>
      </c>
      <c r="Y13" s="25">
        <f>IF(X13="",0,VLOOKUP(X13,'points ind'!$A$2:$B$52,2,FALSE))</f>
        <v>46</v>
      </c>
      <c r="Z13" s="48">
        <f>IF(X13="",0,VLOOKUP(X13,'points clubs'!$A$2:$B$51,2,FALSE))</f>
        <v>16</v>
      </c>
      <c r="AA13" s="261"/>
      <c r="AB13" s="262">
        <f>IF(AA13="",0,VLOOKUP(AA13,'points ind'!$A$2:$B$52,2,FALSE))</f>
        <v>0</v>
      </c>
      <c r="AC13" s="263">
        <f>IF(AA13="",0,VLOOKUP(AA13,'points clubs'!$A$2:$B$51,2,FALSE))</f>
        <v>0</v>
      </c>
      <c r="AD13" s="41">
        <v>3</v>
      </c>
      <c r="AE13" s="25">
        <f>IF(AD13="",0,VLOOKUP(AD13,'points ind'!$A$2:$B$52,2,FALSE))</f>
        <v>90</v>
      </c>
      <c r="AF13" s="48">
        <f>IF(AD13="",0,VLOOKUP(AD13,'points clubs'!$A$2:$B$51,2,FALSE))</f>
        <v>80</v>
      </c>
      <c r="AG13" s="41">
        <v>13</v>
      </c>
      <c r="AH13" s="25">
        <f>IF(AG13="",0,VLOOKUP(AG13,'points ind'!$A$2:$B$52,2,FALSE))</f>
        <v>46</v>
      </c>
      <c r="AI13" s="48">
        <f>IF(AG13="",0,VLOOKUP(AG13,'points clubs'!$A$2:$B$51,2,FALSE))</f>
        <v>16</v>
      </c>
      <c r="AJ13" s="26">
        <f t="shared" si="2"/>
        <v>305</v>
      </c>
      <c r="AK13" s="63">
        <f t="shared" si="3"/>
        <v>4</v>
      </c>
      <c r="AL13" s="257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305</v>
      </c>
      <c r="AM13" s="258">
        <f t="shared" si="4"/>
        <v>4</v>
      </c>
      <c r="AN13" s="22">
        <f t="shared" si="5"/>
        <v>180</v>
      </c>
      <c r="AO13" s="23">
        <f t="shared" si="6"/>
        <v>0</v>
      </c>
      <c r="AP13" s="23">
        <f t="shared" si="7"/>
        <v>0</v>
      </c>
      <c r="AQ13" s="23">
        <f t="shared" si="8"/>
        <v>0</v>
      </c>
      <c r="AR13" s="23">
        <f t="shared" si="9"/>
        <v>0</v>
      </c>
      <c r="AS13" s="23">
        <f t="shared" si="10"/>
        <v>0</v>
      </c>
      <c r="AT13" s="23">
        <f t="shared" si="11"/>
        <v>0</v>
      </c>
      <c r="AU13" s="23">
        <f t="shared" si="12"/>
        <v>0</v>
      </c>
      <c r="AV13" s="23">
        <f t="shared" si="13"/>
        <v>0</v>
      </c>
      <c r="AW13" s="23">
        <f t="shared" si="14"/>
        <v>0</v>
      </c>
      <c r="AX13" s="23">
        <f t="shared" si="15"/>
        <v>0</v>
      </c>
      <c r="AY13" s="23">
        <f t="shared" si="16"/>
        <v>0</v>
      </c>
      <c r="AZ13" s="23">
        <f t="shared" si="17"/>
        <v>0</v>
      </c>
      <c r="BA13" s="23">
        <f t="shared" si="18"/>
        <v>0</v>
      </c>
      <c r="BB13" s="27">
        <f t="shared" si="19"/>
        <v>0</v>
      </c>
      <c r="BC13" s="27">
        <f t="shared" si="20"/>
        <v>0</v>
      </c>
    </row>
    <row r="14" spans="1:57" s="6" customFormat="1" ht="15.75" thickBot="1" x14ac:dyDescent="0.3">
      <c r="A14" s="14">
        <f t="shared" si="1"/>
        <v>5</v>
      </c>
      <c r="B14" s="91" t="s">
        <v>267</v>
      </c>
      <c r="C14" s="97">
        <v>1998</v>
      </c>
      <c r="D14" s="97" t="s">
        <v>13</v>
      </c>
      <c r="E14" s="37">
        <v>2636337</v>
      </c>
      <c r="F14" s="52"/>
      <c r="G14" s="53">
        <f>IF(F14="",0,VLOOKUP(F14,'points ind'!$A$2:$B$52,2,FALSE))</f>
        <v>0</v>
      </c>
      <c r="H14" s="51">
        <f>IF(F14="",0,VLOOKUP(F14,'points clubs'!$A$2:$B$51,2,FALSE))</f>
        <v>0</v>
      </c>
      <c r="I14" s="52"/>
      <c r="J14" s="53">
        <f>IF(I14="",0,VLOOKUP(I14,'points ind'!$A$2:$B$52,2,FALSE))</f>
        <v>0</v>
      </c>
      <c r="K14" s="51">
        <f>IF(I14="",0,VLOOKUP(I14,'points clubs'!$A$2:$B$51,2,FALSE))</f>
        <v>0</v>
      </c>
      <c r="L14" s="134">
        <v>1</v>
      </c>
      <c r="M14" s="25">
        <f>IF(L14="",0,VLOOKUP(L14,'points ind'!$A$2:$B$52,2,FALSE))</f>
        <v>100</v>
      </c>
      <c r="N14" s="48">
        <f>IF(L14="",0,VLOOKUP(L14,'points clubs'!$A$2:$B$51,2,FALSE))</f>
        <v>100</v>
      </c>
      <c r="O14" s="52"/>
      <c r="P14" s="53">
        <f>IF(O14="",0,VLOOKUP(O14,'points ind'!$A$2:$B$52,2,FALSE))</f>
        <v>0</v>
      </c>
      <c r="Q14" s="51">
        <f>IF(O14="",0,VLOOKUP(O14,'points clubs'!$A$2:$B$51,2,FALSE))</f>
        <v>0</v>
      </c>
      <c r="R14" s="41">
        <v>18</v>
      </c>
      <c r="S14" s="25">
        <f>IF(R14="",0,VLOOKUP(R14,'points ind'!$A$2:$B$52,2,FALSE))</f>
        <v>36</v>
      </c>
      <c r="T14" s="48">
        <f>IF(R14="",0,VLOOKUP(R14,'points clubs'!$A$2:$B$51,2,FALSE))</f>
        <v>6</v>
      </c>
      <c r="U14" s="41"/>
      <c r="V14" s="25">
        <f>IF(U14="",0,VLOOKUP(U14,'points ind'!$A$2:$B$52,2,FALSE))</f>
        <v>0</v>
      </c>
      <c r="W14" s="48">
        <f>IF(U14="",0,VLOOKUP(U14,'points clubs'!$A$2:$B$51,2,FALSE))</f>
        <v>0</v>
      </c>
      <c r="X14" s="41">
        <v>8</v>
      </c>
      <c r="Y14" s="25">
        <f>IF(X14="",0,VLOOKUP(X14,'points ind'!$A$2:$B$52,2,FALSE))</f>
        <v>65</v>
      </c>
      <c r="Z14" s="48">
        <f>IF(X14="",0,VLOOKUP(X14,'points clubs'!$A$2:$B$51,2,FALSE))</f>
        <v>30</v>
      </c>
      <c r="AA14" s="261"/>
      <c r="AB14" s="262">
        <f>IF(AA14="",0,VLOOKUP(AA14,'points ind'!$A$2:$B$52,2,FALSE))</f>
        <v>0</v>
      </c>
      <c r="AC14" s="263">
        <f>IF(AA14="",0,VLOOKUP(AA14,'points clubs'!$A$2:$B$51,2,FALSE))</f>
        <v>0</v>
      </c>
      <c r="AD14" s="41">
        <v>4</v>
      </c>
      <c r="AE14" s="25">
        <f>IF(AD14="",0,VLOOKUP(AD14,'points ind'!$A$2:$B$52,2,FALSE))</f>
        <v>85</v>
      </c>
      <c r="AF14" s="48">
        <f>IF(AD14="",0,VLOOKUP(AD14,'points clubs'!$A$2:$B$51,2,FALSE))</f>
        <v>70</v>
      </c>
      <c r="AG14" s="41"/>
      <c r="AH14" s="25">
        <f>IF(AG14="",0,VLOOKUP(AG14,'points ind'!$A$2:$B$52,2,FALSE))</f>
        <v>0</v>
      </c>
      <c r="AI14" s="48">
        <f>IF(AG14="",0,VLOOKUP(AG14,'points clubs'!$A$2:$B$51,2,FALSE))</f>
        <v>0</v>
      </c>
      <c r="AJ14" s="26">
        <f t="shared" si="2"/>
        <v>286</v>
      </c>
      <c r="AK14" s="63">
        <f t="shared" si="3"/>
        <v>5</v>
      </c>
      <c r="AL14" s="257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286</v>
      </c>
      <c r="AM14" s="258">
        <f t="shared" si="4"/>
        <v>5</v>
      </c>
      <c r="AN14" s="22">
        <f t="shared" si="5"/>
        <v>0</v>
      </c>
      <c r="AO14" s="23">
        <f t="shared" si="6"/>
        <v>0</v>
      </c>
      <c r="AP14" s="23">
        <f t="shared" si="7"/>
        <v>0</v>
      </c>
      <c r="AQ14" s="23">
        <f t="shared" si="8"/>
        <v>206</v>
      </c>
      <c r="AR14" s="23">
        <f t="shared" si="9"/>
        <v>0</v>
      </c>
      <c r="AS14" s="23">
        <f t="shared" si="10"/>
        <v>0</v>
      </c>
      <c r="AT14" s="23">
        <f t="shared" si="11"/>
        <v>0</v>
      </c>
      <c r="AU14" s="23">
        <f t="shared" si="12"/>
        <v>0</v>
      </c>
      <c r="AV14" s="23">
        <f t="shared" si="13"/>
        <v>0</v>
      </c>
      <c r="AW14" s="23">
        <f t="shared" si="14"/>
        <v>0</v>
      </c>
      <c r="AX14" s="23">
        <f t="shared" si="15"/>
        <v>0</v>
      </c>
      <c r="AY14" s="23">
        <f t="shared" si="16"/>
        <v>0</v>
      </c>
      <c r="AZ14" s="23">
        <f t="shared" si="17"/>
        <v>0</v>
      </c>
      <c r="BA14" s="23">
        <f t="shared" si="18"/>
        <v>0</v>
      </c>
      <c r="BB14" s="27">
        <f t="shared" si="19"/>
        <v>0</v>
      </c>
      <c r="BC14" s="27">
        <f t="shared" si="20"/>
        <v>0</v>
      </c>
    </row>
    <row r="15" spans="1:57" s="6" customFormat="1" ht="15.75" thickBot="1" x14ac:dyDescent="0.3">
      <c r="A15" s="14">
        <f t="shared" si="1"/>
        <v>6</v>
      </c>
      <c r="B15" s="106" t="s">
        <v>274</v>
      </c>
      <c r="C15" s="90">
        <v>1997</v>
      </c>
      <c r="D15" s="90" t="s">
        <v>15</v>
      </c>
      <c r="E15" s="37">
        <v>2648977</v>
      </c>
      <c r="F15" s="52"/>
      <c r="G15" s="53">
        <f>IF(F15="",0,VLOOKUP(F15,'points ind'!$A$2:$B$52,2,FALSE))</f>
        <v>0</v>
      </c>
      <c r="H15" s="51">
        <f>IF(F15="",0,VLOOKUP(F15,'points clubs'!$A$2:$B$51,2,FALSE))</f>
        <v>0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41"/>
      <c r="M15" s="25">
        <f>IF(L15="",0,VLOOKUP(L15,'points ind'!$A$2:$B$52,2,FALSE))</f>
        <v>0</v>
      </c>
      <c r="N15" s="48">
        <f>IF(L15="",0,VLOOKUP(L15,'points clubs'!$A$2:$B$51,2,FALSE))</f>
        <v>0</v>
      </c>
      <c r="O15" s="52"/>
      <c r="P15" s="53">
        <f>IF(O15="",0,VLOOKUP(O15,'points ind'!$A$2:$B$52,2,FALSE))</f>
        <v>0</v>
      </c>
      <c r="Q15" s="51">
        <f>IF(O15="",0,VLOOKUP(O15,'points clubs'!$A$2:$B$51,2,FALSE))</f>
        <v>0</v>
      </c>
      <c r="R15" s="41">
        <v>4</v>
      </c>
      <c r="S15" s="25">
        <f>IF(R15="",0,VLOOKUP(R15,'points ind'!$A$2:$B$52,2,FALSE))</f>
        <v>85</v>
      </c>
      <c r="T15" s="48">
        <f>IF(R15="",0,VLOOKUP(R15,'points clubs'!$A$2:$B$51,2,FALSE))</f>
        <v>70</v>
      </c>
      <c r="U15" s="134">
        <v>1</v>
      </c>
      <c r="V15" s="25">
        <f>IF(U15="",0,VLOOKUP(U15,'points ind'!$A$2:$B$52,2,FALSE))</f>
        <v>100</v>
      </c>
      <c r="W15" s="48">
        <f>IF(U15="",0,VLOOKUP(U15,'points clubs'!$A$2:$B$51,2,FALSE))</f>
        <v>100</v>
      </c>
      <c r="X15" s="41"/>
      <c r="Y15" s="25">
        <f>IF(X15="",0,VLOOKUP(X15,'points ind'!$A$2:$B$52,2,FALSE))</f>
        <v>0</v>
      </c>
      <c r="Z15" s="48">
        <f>IF(X15="",0,VLOOKUP(X15,'points clubs'!$A$2:$B$51,2,FALSE))</f>
        <v>0</v>
      </c>
      <c r="AA15" s="261"/>
      <c r="AB15" s="262">
        <f>IF(AA15="",0,VLOOKUP(AA15,'points ind'!$A$2:$B$52,2,FALSE))</f>
        <v>0</v>
      </c>
      <c r="AC15" s="263">
        <f>IF(AA15="",0,VLOOKUP(AA15,'points clubs'!$A$2:$B$51,2,FALSE))</f>
        <v>0</v>
      </c>
      <c r="AD15" s="41"/>
      <c r="AE15" s="25">
        <f>IF(AD15="",0,VLOOKUP(AD15,'points ind'!$A$2:$B$52,2,FALSE))</f>
        <v>0</v>
      </c>
      <c r="AF15" s="48">
        <f>IF(AD15="",0,VLOOKUP(AD15,'points clubs'!$A$2:$B$51,2,FALSE))</f>
        <v>0</v>
      </c>
      <c r="AG15" s="41">
        <v>2</v>
      </c>
      <c r="AH15" s="25">
        <f>IF(AG15="",0,VLOOKUP(AG15,'points ind'!$A$2:$B$52,2,FALSE))</f>
        <v>95</v>
      </c>
      <c r="AI15" s="48">
        <f>IF(AG15="",0,VLOOKUP(AG15,'points clubs'!$A$2:$B$51,2,FALSE))</f>
        <v>90</v>
      </c>
      <c r="AJ15" s="26">
        <f t="shared" si="2"/>
        <v>280</v>
      </c>
      <c r="AK15" s="63">
        <f t="shared" si="3"/>
        <v>6</v>
      </c>
      <c r="AL15" s="257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280</v>
      </c>
      <c r="AM15" s="258">
        <f t="shared" si="4"/>
        <v>6</v>
      </c>
      <c r="AN15" s="22">
        <f t="shared" si="5"/>
        <v>0</v>
      </c>
      <c r="AO15" s="23">
        <f t="shared" si="6"/>
        <v>0</v>
      </c>
      <c r="AP15" s="23">
        <f t="shared" si="7"/>
        <v>0</v>
      </c>
      <c r="AQ15" s="23">
        <f t="shared" si="8"/>
        <v>0</v>
      </c>
      <c r="AR15" s="23">
        <f t="shared" si="9"/>
        <v>0</v>
      </c>
      <c r="AS15" s="23">
        <f t="shared" si="10"/>
        <v>260</v>
      </c>
      <c r="AT15" s="23">
        <f t="shared" si="11"/>
        <v>0</v>
      </c>
      <c r="AU15" s="23">
        <f t="shared" si="12"/>
        <v>0</v>
      </c>
      <c r="AV15" s="23">
        <f t="shared" si="13"/>
        <v>0</v>
      </c>
      <c r="AW15" s="23">
        <f t="shared" si="14"/>
        <v>0</v>
      </c>
      <c r="AX15" s="23">
        <f t="shared" si="15"/>
        <v>0</v>
      </c>
      <c r="AY15" s="23">
        <f t="shared" si="16"/>
        <v>0</v>
      </c>
      <c r="AZ15" s="23">
        <f t="shared" si="17"/>
        <v>0</v>
      </c>
      <c r="BA15" s="23">
        <f t="shared" si="18"/>
        <v>0</v>
      </c>
      <c r="BB15" s="27">
        <f t="shared" si="19"/>
        <v>0</v>
      </c>
      <c r="BC15" s="27">
        <f t="shared" si="20"/>
        <v>0</v>
      </c>
    </row>
    <row r="16" spans="1:57" s="6" customFormat="1" ht="15.75" thickBot="1" x14ac:dyDescent="0.3">
      <c r="A16" s="14">
        <f t="shared" si="1"/>
        <v>7</v>
      </c>
      <c r="B16" s="106" t="s">
        <v>478</v>
      </c>
      <c r="C16" s="90">
        <v>1997</v>
      </c>
      <c r="D16" s="90" t="s">
        <v>10</v>
      </c>
      <c r="E16" s="38">
        <v>2634743</v>
      </c>
      <c r="F16" s="52"/>
      <c r="G16" s="53">
        <f>IF(F16="",0,VLOOKUP(F16,'points ind'!$A$2:$B$52,2,FALSE))</f>
        <v>0</v>
      </c>
      <c r="H16" s="51">
        <f>IF(F16="",0,VLOOKUP(F16,'points clubs'!$A$2:$B$51,2,FALSE))</f>
        <v>0</v>
      </c>
      <c r="I16" s="52"/>
      <c r="J16" s="53">
        <f>IF(I16="",0,VLOOKUP(I16,'points ind'!$A$2:$B$52,2,FALSE))</f>
        <v>0</v>
      </c>
      <c r="K16" s="51">
        <f>IF(I16="",0,VLOOKUP(I16,'points clubs'!$A$2:$B$51,2,FALSE))</f>
        <v>0</v>
      </c>
      <c r="L16" s="41"/>
      <c r="M16" s="25">
        <f>IF(L16="",0,VLOOKUP(L16,'points ind'!$A$2:$B$52,2,FALSE))</f>
        <v>0</v>
      </c>
      <c r="N16" s="48">
        <f>IF(L16="",0,VLOOKUP(L16,'points clubs'!$A$2:$B$51,2,FALSE))</f>
        <v>0</v>
      </c>
      <c r="O16" s="54"/>
      <c r="P16" s="53">
        <f>IF(O16="",0,VLOOKUP(O16,'points ind'!$A$2:$B$52,2,FALSE))</f>
        <v>0</v>
      </c>
      <c r="Q16" s="51">
        <f>IF(O16="",0,VLOOKUP(O16,'points clubs'!$A$2:$B$51,2,FALSE))</f>
        <v>0</v>
      </c>
      <c r="R16" s="42">
        <v>3</v>
      </c>
      <c r="S16" s="25">
        <f>IF(R16="",0,VLOOKUP(R16,'points ind'!$A$2:$B$52,2,FALSE))</f>
        <v>90</v>
      </c>
      <c r="T16" s="48">
        <f>IF(R16="",0,VLOOKUP(R16,'points clubs'!$A$2:$B$51,2,FALSE))</f>
        <v>80</v>
      </c>
      <c r="U16" s="41">
        <v>7</v>
      </c>
      <c r="V16" s="25">
        <f>IF(U16="",0,VLOOKUP(U16,'points ind'!$A$2:$B$52,2,FALSE))</f>
        <v>70</v>
      </c>
      <c r="W16" s="48">
        <f>IF(U16="",0,VLOOKUP(U16,'points clubs'!$A$2:$B$51,2,FALSE))</f>
        <v>40</v>
      </c>
      <c r="X16" s="41"/>
      <c r="Y16" s="25">
        <f>IF(X16="",0,VLOOKUP(X16,'points ind'!$A$2:$B$52,2,FALSE))</f>
        <v>0</v>
      </c>
      <c r="Z16" s="48">
        <f>IF(X16="",0,VLOOKUP(X16,'points clubs'!$A$2:$B$51,2,FALSE))</f>
        <v>0</v>
      </c>
      <c r="AA16" s="261"/>
      <c r="AB16" s="262">
        <f>IF(AA16="",0,VLOOKUP(AA16,'points ind'!$A$2:$B$52,2,FALSE))</f>
        <v>0</v>
      </c>
      <c r="AC16" s="263">
        <f>IF(AA16="",0,VLOOKUP(AA16,'points clubs'!$A$2:$B$51,2,FALSE))</f>
        <v>0</v>
      </c>
      <c r="AD16" s="41"/>
      <c r="AE16" s="25">
        <f>IF(AD16="",0,VLOOKUP(AD16,'points ind'!$A$2:$B$52,2,FALSE))</f>
        <v>0</v>
      </c>
      <c r="AF16" s="48">
        <f>IF(AD16="",0,VLOOKUP(AD16,'points clubs'!$A$2:$B$51,2,FALSE))</f>
        <v>0</v>
      </c>
      <c r="AG16" s="41">
        <v>1</v>
      </c>
      <c r="AH16" s="25">
        <f>IF(AG16="",0,VLOOKUP(AG16,'points ind'!$A$2:$B$52,2,FALSE))</f>
        <v>100</v>
      </c>
      <c r="AI16" s="48">
        <f>IF(AG16="",0,VLOOKUP(AG16,'points clubs'!$A$2:$B$51,2,FALSE))</f>
        <v>100</v>
      </c>
      <c r="AJ16" s="26">
        <f t="shared" si="2"/>
        <v>260</v>
      </c>
      <c r="AK16" s="63">
        <f t="shared" si="3"/>
        <v>7</v>
      </c>
      <c r="AL16" s="257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260</v>
      </c>
      <c r="AM16" s="258">
        <f t="shared" si="4"/>
        <v>7</v>
      </c>
      <c r="AN16" s="22">
        <f t="shared" si="5"/>
        <v>220</v>
      </c>
      <c r="AO16" s="23">
        <f t="shared" si="6"/>
        <v>0</v>
      </c>
      <c r="AP16" s="23">
        <f t="shared" si="7"/>
        <v>0</v>
      </c>
      <c r="AQ16" s="23">
        <f t="shared" si="8"/>
        <v>0</v>
      </c>
      <c r="AR16" s="23">
        <f t="shared" si="9"/>
        <v>0</v>
      </c>
      <c r="AS16" s="23">
        <f t="shared" si="10"/>
        <v>0</v>
      </c>
      <c r="AT16" s="23">
        <f t="shared" si="11"/>
        <v>0</v>
      </c>
      <c r="AU16" s="23">
        <f t="shared" si="12"/>
        <v>0</v>
      </c>
      <c r="AV16" s="23">
        <f t="shared" si="13"/>
        <v>0</v>
      </c>
      <c r="AW16" s="23">
        <f t="shared" si="14"/>
        <v>0</v>
      </c>
      <c r="AX16" s="23">
        <f t="shared" si="15"/>
        <v>0</v>
      </c>
      <c r="AY16" s="23">
        <f t="shared" si="16"/>
        <v>0</v>
      </c>
      <c r="AZ16" s="23">
        <f t="shared" si="17"/>
        <v>0</v>
      </c>
      <c r="BA16" s="23">
        <f t="shared" si="18"/>
        <v>0</v>
      </c>
      <c r="BB16" s="27">
        <f t="shared" si="19"/>
        <v>0</v>
      </c>
      <c r="BC16" s="27">
        <f t="shared" si="20"/>
        <v>0</v>
      </c>
    </row>
    <row r="17" spans="1:55" s="6" customFormat="1" ht="15.75" thickBot="1" x14ac:dyDescent="0.3">
      <c r="A17" s="14">
        <f t="shared" si="1"/>
        <v>8</v>
      </c>
      <c r="B17" s="119" t="s">
        <v>394</v>
      </c>
      <c r="C17" s="120">
        <v>1998</v>
      </c>
      <c r="D17" s="120" t="s">
        <v>16</v>
      </c>
      <c r="E17" s="38">
        <v>2663061</v>
      </c>
      <c r="F17" s="52"/>
      <c r="G17" s="53">
        <f>IF(F17="",0,VLOOKUP(F17,'points ind'!$A$2:$B$52,2,FALSE))</f>
        <v>0</v>
      </c>
      <c r="H17" s="51">
        <f>IF(F17="",0,VLOOKUP(F17,'points clubs'!$A$2:$B$51,2,FALSE))</f>
        <v>0</v>
      </c>
      <c r="I17" s="52"/>
      <c r="J17" s="53">
        <f>IF(I17="",0,VLOOKUP(I17,'points ind'!$A$2:$B$52,2,FALSE))</f>
        <v>0</v>
      </c>
      <c r="K17" s="51">
        <f>IF(I17="",0,VLOOKUP(I17,'points clubs'!$A$2:$B$51,2,FALSE))</f>
        <v>0</v>
      </c>
      <c r="L17" s="41">
        <v>8</v>
      </c>
      <c r="M17" s="25">
        <f>IF(L17="",0,VLOOKUP(L17,'points ind'!$A$2:$B$52,2,FALSE))</f>
        <v>65</v>
      </c>
      <c r="N17" s="48">
        <f>IF(L17="",0,VLOOKUP(L17,'points clubs'!$A$2:$B$51,2,FALSE))</f>
        <v>30</v>
      </c>
      <c r="O17" s="54"/>
      <c r="P17" s="53">
        <f>IF(O17="",0,VLOOKUP(O17,'points ind'!$A$2:$B$52,2,FALSE))</f>
        <v>0</v>
      </c>
      <c r="Q17" s="51">
        <f>IF(O17="",0,VLOOKUP(O17,'points clubs'!$A$2:$B$51,2,FALSE))</f>
        <v>0</v>
      </c>
      <c r="R17" s="42">
        <v>20</v>
      </c>
      <c r="S17" s="25">
        <f>IF(R17="",0,VLOOKUP(R17,'points ind'!$A$2:$B$52,2,FALSE))</f>
        <v>32</v>
      </c>
      <c r="T17" s="48">
        <f>IF(R17="",0,VLOOKUP(R17,'points clubs'!$A$2:$B$51,2,FALSE))</f>
        <v>2</v>
      </c>
      <c r="U17" s="41"/>
      <c r="V17" s="25">
        <f>IF(U17="",0,VLOOKUP(U17,'points ind'!$A$2:$B$52,2,FALSE))</f>
        <v>0</v>
      </c>
      <c r="W17" s="48">
        <f>IF(U17="",0,VLOOKUP(U17,'points clubs'!$A$2:$B$51,2,FALSE))</f>
        <v>0</v>
      </c>
      <c r="X17" s="41">
        <v>14</v>
      </c>
      <c r="Y17" s="25">
        <f>IF(X17="",0,VLOOKUP(X17,'points ind'!$A$2:$B$52,2,FALSE))</f>
        <v>44</v>
      </c>
      <c r="Z17" s="48">
        <f>IF(X17="",0,VLOOKUP(X17,'points clubs'!$A$2:$B$51,2,FALSE))</f>
        <v>14</v>
      </c>
      <c r="AA17" s="264"/>
      <c r="AB17" s="262">
        <f>IF(AA17="",0,VLOOKUP(AA17,'points ind'!$A$2:$B$52,2,FALSE))</f>
        <v>0</v>
      </c>
      <c r="AC17" s="263">
        <f>IF(AA17="",0,VLOOKUP(AA17,'points clubs'!$A$2:$B$51,2,FALSE))</f>
        <v>0</v>
      </c>
      <c r="AD17" s="42">
        <v>6</v>
      </c>
      <c r="AE17" s="25">
        <f>IF(AD17="",0,VLOOKUP(AD17,'points ind'!$A$2:$B$52,2,FALSE))</f>
        <v>75</v>
      </c>
      <c r="AF17" s="48">
        <f>IF(AD17="",0,VLOOKUP(AD17,'points clubs'!$A$2:$B$51,2,FALSE))</f>
        <v>50</v>
      </c>
      <c r="AG17" s="42">
        <v>15</v>
      </c>
      <c r="AH17" s="25">
        <f>IF(AG17="",0,VLOOKUP(AG17,'points ind'!$A$2:$B$52,2,FALSE))</f>
        <v>42</v>
      </c>
      <c r="AI17" s="48">
        <f>IF(AG17="",0,VLOOKUP(AG17,'points clubs'!$A$2:$B$51,2,FALSE))</f>
        <v>12</v>
      </c>
      <c r="AJ17" s="26">
        <f t="shared" si="2"/>
        <v>258</v>
      </c>
      <c r="AK17" s="63">
        <f t="shared" si="3"/>
        <v>8</v>
      </c>
      <c r="AL17" s="257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258</v>
      </c>
      <c r="AM17" s="258">
        <f t="shared" si="4"/>
        <v>8</v>
      </c>
      <c r="AN17" s="22">
        <f t="shared" si="5"/>
        <v>0</v>
      </c>
      <c r="AO17" s="23">
        <f t="shared" si="6"/>
        <v>0</v>
      </c>
      <c r="AP17" s="23">
        <f t="shared" si="7"/>
        <v>0</v>
      </c>
      <c r="AQ17" s="23">
        <f t="shared" si="8"/>
        <v>0</v>
      </c>
      <c r="AR17" s="23">
        <f t="shared" si="9"/>
        <v>0</v>
      </c>
      <c r="AS17" s="23">
        <f t="shared" si="10"/>
        <v>0</v>
      </c>
      <c r="AT17" s="23">
        <f t="shared" si="11"/>
        <v>108</v>
      </c>
      <c r="AU17" s="23">
        <f t="shared" si="12"/>
        <v>0</v>
      </c>
      <c r="AV17" s="23">
        <f t="shared" si="13"/>
        <v>0</v>
      </c>
      <c r="AW17" s="23">
        <f t="shared" si="14"/>
        <v>0</v>
      </c>
      <c r="AX17" s="23">
        <f t="shared" si="15"/>
        <v>0</v>
      </c>
      <c r="AY17" s="23">
        <f t="shared" si="16"/>
        <v>0</v>
      </c>
      <c r="AZ17" s="23">
        <f t="shared" si="17"/>
        <v>0</v>
      </c>
      <c r="BA17" s="23">
        <f t="shared" si="18"/>
        <v>0</v>
      </c>
      <c r="BB17" s="27">
        <f t="shared" si="19"/>
        <v>0</v>
      </c>
      <c r="BC17" s="27">
        <f t="shared" si="20"/>
        <v>0</v>
      </c>
    </row>
    <row r="18" spans="1:55" s="6" customFormat="1" ht="15.75" thickBot="1" x14ac:dyDescent="0.3">
      <c r="A18" s="14">
        <f t="shared" si="1"/>
        <v>9</v>
      </c>
      <c r="B18" s="102" t="s">
        <v>288</v>
      </c>
      <c r="C18" s="95">
        <v>1997</v>
      </c>
      <c r="D18" s="95" t="s">
        <v>20</v>
      </c>
      <c r="E18" s="37">
        <v>2641841</v>
      </c>
      <c r="F18" s="52"/>
      <c r="G18" s="53">
        <f>IF(F18="",0,VLOOKUP(F18,'points ind'!$A$2:$B$52,2,FALSE))</f>
        <v>0</v>
      </c>
      <c r="H18" s="51">
        <f>IF(F18="",0,VLOOKUP(F18,'points clubs'!$A$2:$B$51,2,FALSE))</f>
        <v>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41"/>
      <c r="M18" s="25">
        <f>IF(L18="",0,VLOOKUP(L18,'points ind'!$A$2:$B$52,2,FALSE))</f>
        <v>0</v>
      </c>
      <c r="N18" s="48">
        <f>IF(L18="",0,VLOOKUP(L18,'points clubs'!$A$2:$B$51,2,FALSE))</f>
        <v>0</v>
      </c>
      <c r="O18" s="52"/>
      <c r="P18" s="53">
        <f>IF(O18="",0,VLOOKUP(O18,'points ind'!$A$2:$B$52,2,FALSE))</f>
        <v>0</v>
      </c>
      <c r="Q18" s="51">
        <f>IF(O18="",0,VLOOKUP(O18,'points clubs'!$A$2:$B$51,2,FALSE))</f>
        <v>0</v>
      </c>
      <c r="R18" s="41">
        <v>8</v>
      </c>
      <c r="S18" s="25">
        <f>IF(R18="",0,VLOOKUP(R18,'points ind'!$A$2:$B$52,2,FALSE))</f>
        <v>65</v>
      </c>
      <c r="T18" s="48">
        <f>IF(R18="",0,VLOOKUP(R18,'points clubs'!$A$2:$B$51,2,FALSE))</f>
        <v>30</v>
      </c>
      <c r="U18" s="41">
        <v>2</v>
      </c>
      <c r="V18" s="25">
        <f>IF(U18="",0,VLOOKUP(U18,'points ind'!$A$2:$B$52,2,FALSE))</f>
        <v>95</v>
      </c>
      <c r="W18" s="48">
        <f>IF(U18="",0,VLOOKUP(U18,'points clubs'!$A$2:$B$51,2,FALSE))</f>
        <v>90</v>
      </c>
      <c r="X18" s="41"/>
      <c r="Y18" s="25">
        <f>IF(X18="",0,VLOOKUP(X18,'points ind'!$A$2:$B$52,2,FALSE))</f>
        <v>0</v>
      </c>
      <c r="Z18" s="48">
        <f>IF(X18="",0,VLOOKUP(X18,'points clubs'!$A$2:$B$51,2,FALSE))</f>
        <v>0</v>
      </c>
      <c r="AA18" s="261"/>
      <c r="AB18" s="262">
        <f>IF(AA18="",0,VLOOKUP(AA18,'points ind'!$A$2:$B$52,2,FALSE))</f>
        <v>0</v>
      </c>
      <c r="AC18" s="263">
        <f>IF(AA18="",0,VLOOKUP(AA18,'points clubs'!$A$2:$B$51,2,FALSE))</f>
        <v>0</v>
      </c>
      <c r="AD18" s="41"/>
      <c r="AE18" s="25">
        <f>IF(AD18="",0,VLOOKUP(AD18,'points ind'!$A$2:$B$52,2,FALSE))</f>
        <v>0</v>
      </c>
      <c r="AF18" s="48">
        <f>IF(AD18="",0,VLOOKUP(AD18,'points clubs'!$A$2:$B$51,2,FALSE))</f>
        <v>0</v>
      </c>
      <c r="AG18" s="41">
        <v>3</v>
      </c>
      <c r="AH18" s="25">
        <f>IF(AG18="",0,VLOOKUP(AG18,'points ind'!$A$2:$B$52,2,FALSE))</f>
        <v>90</v>
      </c>
      <c r="AI18" s="48">
        <f>IF(AG18="",0,VLOOKUP(AG18,'points clubs'!$A$2:$B$51,2,FALSE))</f>
        <v>80</v>
      </c>
      <c r="AJ18" s="26">
        <f t="shared" si="2"/>
        <v>250</v>
      </c>
      <c r="AK18" s="63">
        <f t="shared" si="3"/>
        <v>9</v>
      </c>
      <c r="AL18" s="257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250</v>
      </c>
      <c r="AM18" s="258">
        <f t="shared" si="4"/>
        <v>9</v>
      </c>
      <c r="AN18" s="22">
        <f t="shared" si="5"/>
        <v>0</v>
      </c>
      <c r="AO18" s="23">
        <f t="shared" si="6"/>
        <v>0</v>
      </c>
      <c r="AP18" s="23">
        <f t="shared" si="7"/>
        <v>0</v>
      </c>
      <c r="AQ18" s="23">
        <f t="shared" si="8"/>
        <v>0</v>
      </c>
      <c r="AR18" s="23">
        <f t="shared" si="9"/>
        <v>0</v>
      </c>
      <c r="AS18" s="23">
        <f t="shared" si="10"/>
        <v>0</v>
      </c>
      <c r="AT18" s="23">
        <f t="shared" si="11"/>
        <v>0</v>
      </c>
      <c r="AU18" s="23">
        <f t="shared" si="12"/>
        <v>0</v>
      </c>
      <c r="AV18" s="23">
        <f t="shared" si="13"/>
        <v>0</v>
      </c>
      <c r="AW18" s="23">
        <f t="shared" si="14"/>
        <v>0</v>
      </c>
      <c r="AX18" s="23">
        <f t="shared" si="15"/>
        <v>200</v>
      </c>
      <c r="AY18" s="23">
        <f t="shared" si="16"/>
        <v>0</v>
      </c>
      <c r="AZ18" s="23">
        <f t="shared" si="17"/>
        <v>0</v>
      </c>
      <c r="BA18" s="23">
        <f t="shared" si="18"/>
        <v>0</v>
      </c>
      <c r="BB18" s="27">
        <f t="shared" si="19"/>
        <v>0</v>
      </c>
      <c r="BC18" s="27">
        <f t="shared" si="20"/>
        <v>0</v>
      </c>
    </row>
    <row r="19" spans="1:55" s="6" customFormat="1" ht="15.75" thickBot="1" x14ac:dyDescent="0.3">
      <c r="A19" s="14">
        <f t="shared" si="1"/>
        <v>10</v>
      </c>
      <c r="B19" s="106" t="s">
        <v>295</v>
      </c>
      <c r="C19" s="95">
        <v>1997</v>
      </c>
      <c r="D19" s="95" t="s">
        <v>10</v>
      </c>
      <c r="E19" s="38">
        <v>2635907</v>
      </c>
      <c r="F19" s="52"/>
      <c r="G19" s="53">
        <f>IF(F19="",0,VLOOKUP(F19,'points ind'!$A$2:$B$52,2,FALSE))</f>
        <v>0</v>
      </c>
      <c r="H19" s="51">
        <f>IF(F19="",0,VLOOKUP(F19,'points clubs'!$A$2:$B$51,2,FALSE))</f>
        <v>0</v>
      </c>
      <c r="I19" s="52"/>
      <c r="J19" s="53">
        <f>IF(I19="",0,VLOOKUP(I19,'points ind'!$A$2:$B$52,2,FALSE))</f>
        <v>0</v>
      </c>
      <c r="K19" s="51">
        <f>IF(I19="",0,VLOOKUP(I19,'points clubs'!$A$2:$B$51,2,FALSE))</f>
        <v>0</v>
      </c>
      <c r="L19" s="41"/>
      <c r="M19" s="25">
        <f>IF(L19="",0,VLOOKUP(L19,'points ind'!$A$2:$B$52,2,FALSE))</f>
        <v>0</v>
      </c>
      <c r="N19" s="48">
        <f>IF(L19="",0,VLOOKUP(L19,'points clubs'!$A$2:$B$51,2,FALSE))</f>
        <v>0</v>
      </c>
      <c r="O19" s="54"/>
      <c r="P19" s="53">
        <f>IF(O19="",0,VLOOKUP(O19,'points ind'!$A$2:$B$52,2,FALSE))</f>
        <v>0</v>
      </c>
      <c r="Q19" s="51">
        <f>IF(O19="",0,VLOOKUP(O19,'points clubs'!$A$2:$B$51,2,FALSE))</f>
        <v>0</v>
      </c>
      <c r="R19" s="42">
        <v>7</v>
      </c>
      <c r="S19" s="25">
        <f>IF(R19="",0,VLOOKUP(R19,'points ind'!$A$2:$B$52,2,FALSE))</f>
        <v>70</v>
      </c>
      <c r="T19" s="48">
        <f>IF(R19="",0,VLOOKUP(R19,'points clubs'!$A$2:$B$51,2,FALSE))</f>
        <v>40</v>
      </c>
      <c r="U19" s="41">
        <v>4</v>
      </c>
      <c r="V19" s="25">
        <f>IF(U19="",0,VLOOKUP(U19,'points ind'!$A$2:$B$52,2,FALSE))</f>
        <v>85</v>
      </c>
      <c r="W19" s="48">
        <f>IF(U19="",0,VLOOKUP(U19,'points clubs'!$A$2:$B$51,2,FALSE))</f>
        <v>70</v>
      </c>
      <c r="X19" s="42"/>
      <c r="Y19" s="25">
        <f>IF(X19="",0,VLOOKUP(X19,'points ind'!$A$2:$B$52,2,FALSE))</f>
        <v>0</v>
      </c>
      <c r="Z19" s="48">
        <f>IF(X19="",0,VLOOKUP(X19,'points clubs'!$A$2:$B$51,2,FALSE))</f>
        <v>0</v>
      </c>
      <c r="AA19" s="261"/>
      <c r="AB19" s="262">
        <f>IF(AA19="",0,VLOOKUP(AA19,'points ind'!$A$2:$B$52,2,FALSE))</f>
        <v>0</v>
      </c>
      <c r="AC19" s="263">
        <f>IF(AA19="",0,VLOOKUP(AA19,'points clubs'!$A$2:$B$51,2,FALSE))</f>
        <v>0</v>
      </c>
      <c r="AD19" s="41"/>
      <c r="AE19" s="25">
        <f>IF(AD19="",0,VLOOKUP(AD19,'points ind'!$A$2:$B$52,2,FALSE))</f>
        <v>0</v>
      </c>
      <c r="AF19" s="48">
        <f>IF(AD19="",0,VLOOKUP(AD19,'points clubs'!$A$2:$B$51,2,FALSE))</f>
        <v>0</v>
      </c>
      <c r="AG19" s="41">
        <v>5</v>
      </c>
      <c r="AH19" s="25">
        <f>IF(AG19="",0,VLOOKUP(AG19,'points ind'!$A$2:$B$52,2,FALSE))</f>
        <v>80</v>
      </c>
      <c r="AI19" s="48">
        <f>IF(AG19="",0,VLOOKUP(AG19,'points clubs'!$A$2:$B$51,2,FALSE))</f>
        <v>60</v>
      </c>
      <c r="AJ19" s="26">
        <f t="shared" si="2"/>
        <v>235</v>
      </c>
      <c r="AK19" s="63">
        <f t="shared" si="3"/>
        <v>10</v>
      </c>
      <c r="AL19" s="257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235</v>
      </c>
      <c r="AM19" s="258">
        <f t="shared" si="4"/>
        <v>10</v>
      </c>
      <c r="AN19" s="22">
        <f t="shared" si="5"/>
        <v>170</v>
      </c>
      <c r="AO19" s="23">
        <f t="shared" si="6"/>
        <v>0</v>
      </c>
      <c r="AP19" s="23">
        <f t="shared" si="7"/>
        <v>0</v>
      </c>
      <c r="AQ19" s="23">
        <f t="shared" si="8"/>
        <v>0</v>
      </c>
      <c r="AR19" s="23">
        <f t="shared" si="9"/>
        <v>0</v>
      </c>
      <c r="AS19" s="23">
        <f t="shared" si="10"/>
        <v>0</v>
      </c>
      <c r="AT19" s="23">
        <f t="shared" si="11"/>
        <v>0</v>
      </c>
      <c r="AU19" s="23">
        <f t="shared" si="12"/>
        <v>0</v>
      </c>
      <c r="AV19" s="23">
        <f t="shared" si="13"/>
        <v>0</v>
      </c>
      <c r="AW19" s="23">
        <f t="shared" si="14"/>
        <v>0</v>
      </c>
      <c r="AX19" s="23">
        <f t="shared" si="15"/>
        <v>0</v>
      </c>
      <c r="AY19" s="23">
        <f t="shared" si="16"/>
        <v>0</v>
      </c>
      <c r="AZ19" s="23">
        <f t="shared" si="17"/>
        <v>0</v>
      </c>
      <c r="BA19" s="23">
        <f t="shared" si="18"/>
        <v>0</v>
      </c>
      <c r="BB19" s="27">
        <f t="shared" si="19"/>
        <v>0</v>
      </c>
      <c r="BC19" s="27">
        <f t="shared" si="20"/>
        <v>0</v>
      </c>
    </row>
    <row r="20" spans="1:55" s="6" customFormat="1" ht="15.75" thickBot="1" x14ac:dyDescent="0.3">
      <c r="A20" s="14">
        <f t="shared" si="1"/>
        <v>11</v>
      </c>
      <c r="B20" s="96" t="s">
        <v>481</v>
      </c>
      <c r="C20" s="92">
        <v>1998</v>
      </c>
      <c r="D20" s="92" t="s">
        <v>10</v>
      </c>
      <c r="E20" s="37">
        <v>2621374</v>
      </c>
      <c r="F20" s="54"/>
      <c r="G20" s="53">
        <f>IF(F20="",0,VLOOKUP(F20,'points ind'!$A$2:$B$52,2,FALSE))</f>
        <v>0</v>
      </c>
      <c r="H20" s="51">
        <f>IF(F20="",0,VLOOKUP(F20,'points clubs'!$A$2:$B$51,2,FALSE))</f>
        <v>0</v>
      </c>
      <c r="I20" s="54"/>
      <c r="J20" s="53">
        <f>IF(I20="",0,VLOOKUP(I20,'points ind'!$A$2:$B$52,2,FALSE))</f>
        <v>0</v>
      </c>
      <c r="K20" s="51">
        <f>IF(I20="",0,VLOOKUP(I20,'points clubs'!$A$2:$B$51,2,FALSE))</f>
        <v>0</v>
      </c>
      <c r="L20" s="42"/>
      <c r="M20" s="25">
        <f>IF(L20="",0,VLOOKUP(L20,'points ind'!$A$2:$B$52,2,FALSE))</f>
        <v>0</v>
      </c>
      <c r="N20" s="48">
        <f>IF(L20="",0,VLOOKUP(L20,'points clubs'!$A$2:$B$51,2,FALSE))</f>
        <v>0</v>
      </c>
      <c r="O20" s="52"/>
      <c r="P20" s="53">
        <f>IF(O20="",0,VLOOKUP(O20,'points ind'!$A$2:$B$52,2,FALSE))</f>
        <v>0</v>
      </c>
      <c r="Q20" s="51">
        <f>IF(O20="",0,VLOOKUP(O20,'points clubs'!$A$2:$B$51,2,FALSE))</f>
        <v>0</v>
      </c>
      <c r="R20" s="41">
        <v>14</v>
      </c>
      <c r="S20" s="25">
        <f>IF(R20="",0,VLOOKUP(R20,'points ind'!$A$2:$B$52,2,FALSE))</f>
        <v>44</v>
      </c>
      <c r="T20" s="48">
        <f>IF(R20="",0,VLOOKUP(R20,'points clubs'!$A$2:$B$51,2,FALSE))</f>
        <v>14</v>
      </c>
      <c r="U20" s="41">
        <v>3</v>
      </c>
      <c r="V20" s="25">
        <f>IF(U20="",0,VLOOKUP(U20,'points ind'!$A$2:$B$52,2,FALSE))</f>
        <v>90</v>
      </c>
      <c r="W20" s="48">
        <f>IF(U20="",0,VLOOKUP(U20,'points clubs'!$A$2:$B$51,2,FALSE))</f>
        <v>80</v>
      </c>
      <c r="X20" s="41"/>
      <c r="Y20" s="25">
        <f>IF(X20="",0,VLOOKUP(X20,'points ind'!$A$2:$B$52,2,FALSE))</f>
        <v>0</v>
      </c>
      <c r="Z20" s="48">
        <f>IF(X20="",0,VLOOKUP(X20,'points clubs'!$A$2:$B$51,2,FALSE))</f>
        <v>0</v>
      </c>
      <c r="AA20" s="261"/>
      <c r="AB20" s="262">
        <f>IF(AA20="",0,VLOOKUP(AA20,'points ind'!$A$2:$B$52,2,FALSE))</f>
        <v>0</v>
      </c>
      <c r="AC20" s="263">
        <f>IF(AA20="",0,VLOOKUP(AA20,'points clubs'!$A$2:$B$51,2,FALSE))</f>
        <v>0</v>
      </c>
      <c r="AD20" s="41"/>
      <c r="AE20" s="25">
        <f>IF(AD20="",0,VLOOKUP(AD20,'points ind'!$A$2:$B$52,2,FALSE))</f>
        <v>0</v>
      </c>
      <c r="AF20" s="48">
        <f>IF(AD20="",0,VLOOKUP(AD20,'points clubs'!$A$2:$B$51,2,FALSE))</f>
        <v>0</v>
      </c>
      <c r="AG20" s="41">
        <v>4</v>
      </c>
      <c r="AH20" s="25">
        <f>IF(AG20="",0,VLOOKUP(AG20,'points ind'!$A$2:$B$52,2,FALSE))</f>
        <v>85</v>
      </c>
      <c r="AI20" s="48">
        <f>IF(AG20="",0,VLOOKUP(AG20,'points clubs'!$A$2:$B$51,2,FALSE))</f>
        <v>70</v>
      </c>
      <c r="AJ20" s="26">
        <f t="shared" si="2"/>
        <v>219</v>
      </c>
      <c r="AK20" s="63">
        <f t="shared" si="3"/>
        <v>11</v>
      </c>
      <c r="AL20" s="257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219</v>
      </c>
      <c r="AM20" s="258">
        <f t="shared" si="4"/>
        <v>11</v>
      </c>
      <c r="AN20" s="22">
        <f t="shared" si="5"/>
        <v>164</v>
      </c>
      <c r="AO20" s="23">
        <f t="shared" si="6"/>
        <v>0</v>
      </c>
      <c r="AP20" s="23">
        <f t="shared" si="7"/>
        <v>0</v>
      </c>
      <c r="AQ20" s="23">
        <f t="shared" si="8"/>
        <v>0</v>
      </c>
      <c r="AR20" s="23">
        <f t="shared" si="9"/>
        <v>0</v>
      </c>
      <c r="AS20" s="23">
        <f t="shared" si="10"/>
        <v>0</v>
      </c>
      <c r="AT20" s="23">
        <f t="shared" si="11"/>
        <v>0</v>
      </c>
      <c r="AU20" s="23">
        <f t="shared" si="12"/>
        <v>0</v>
      </c>
      <c r="AV20" s="23">
        <f t="shared" si="13"/>
        <v>0</v>
      </c>
      <c r="AW20" s="23">
        <f t="shared" si="14"/>
        <v>0</v>
      </c>
      <c r="AX20" s="23">
        <f t="shared" si="15"/>
        <v>0</v>
      </c>
      <c r="AY20" s="23">
        <f t="shared" si="16"/>
        <v>0</v>
      </c>
      <c r="AZ20" s="23">
        <f t="shared" si="17"/>
        <v>0</v>
      </c>
      <c r="BA20" s="23">
        <f t="shared" si="18"/>
        <v>0</v>
      </c>
      <c r="BB20" s="27">
        <f t="shared" si="19"/>
        <v>0</v>
      </c>
      <c r="BC20" s="27">
        <f t="shared" si="20"/>
        <v>0</v>
      </c>
    </row>
    <row r="21" spans="1:55" s="6" customFormat="1" ht="15.75" thickBot="1" x14ac:dyDescent="0.3">
      <c r="A21" s="14">
        <f t="shared" si="1"/>
        <v>12</v>
      </c>
      <c r="B21" s="91" t="s">
        <v>291</v>
      </c>
      <c r="C21" s="97">
        <v>1998</v>
      </c>
      <c r="D21" s="97" t="s">
        <v>19</v>
      </c>
      <c r="E21" s="37">
        <v>2643590</v>
      </c>
      <c r="F21" s="52"/>
      <c r="G21" s="53">
        <f>IF(F21="",0,VLOOKUP(F21,'points ind'!$A$2:$B$52,2,FALSE))</f>
        <v>0</v>
      </c>
      <c r="H21" s="51">
        <f>IF(F21="",0,VLOOKUP(F21,'points clubs'!$A$2:$B$51,2,FALSE))</f>
        <v>0</v>
      </c>
      <c r="I21" s="52"/>
      <c r="J21" s="53">
        <f>IF(I21="",0,VLOOKUP(I21,'points ind'!$A$2:$B$52,2,FALSE))</f>
        <v>0</v>
      </c>
      <c r="K21" s="51">
        <f>IF(I21="",0,VLOOKUP(I21,'points clubs'!$A$2:$B$51,2,FALSE))</f>
        <v>0</v>
      </c>
      <c r="L21" s="41"/>
      <c r="M21" s="25">
        <f>IF(L21="",0,VLOOKUP(L21,'points ind'!$A$2:$B$52,2,FALSE))</f>
        <v>0</v>
      </c>
      <c r="N21" s="48">
        <f>IF(L21="",0,VLOOKUP(L21,'points clubs'!$A$2:$B$51,2,FALSE))</f>
        <v>0</v>
      </c>
      <c r="O21" s="52"/>
      <c r="P21" s="53">
        <f>IF(O21="",0,VLOOKUP(O21,'points ind'!$A$2:$B$52,2,FALSE))</f>
        <v>0</v>
      </c>
      <c r="Q21" s="51">
        <f>IF(O21="",0,VLOOKUP(O21,'points clubs'!$A$2:$B$51,2,FALSE))</f>
        <v>0</v>
      </c>
      <c r="R21" s="41">
        <v>12</v>
      </c>
      <c r="S21" s="25">
        <f>IF(R21="",0,VLOOKUP(R21,'points ind'!$A$2:$B$52,2,FALSE))</f>
        <v>48</v>
      </c>
      <c r="T21" s="48">
        <f>IF(R21="",0,VLOOKUP(R21,'points clubs'!$A$2:$B$51,2,FALSE))</f>
        <v>18</v>
      </c>
      <c r="U21" s="41"/>
      <c r="V21" s="25">
        <f>IF(U21="",0,VLOOKUP(U21,'points ind'!$A$2:$B$52,2,FALSE))</f>
        <v>0</v>
      </c>
      <c r="W21" s="48">
        <f>IF(U21="",0,VLOOKUP(U21,'points clubs'!$A$2:$B$51,2,FALSE))</f>
        <v>0</v>
      </c>
      <c r="X21" s="42">
        <v>2</v>
      </c>
      <c r="Y21" s="25">
        <f>IF(X21="",0,VLOOKUP(X21,'points ind'!$A$2:$B$52,2,FALSE))</f>
        <v>95</v>
      </c>
      <c r="Z21" s="48">
        <f>IF(X21="",0,VLOOKUP(X21,'points clubs'!$A$2:$B$51,2,FALSE))</f>
        <v>90</v>
      </c>
      <c r="AA21" s="261"/>
      <c r="AB21" s="262">
        <f>IF(AA21="",0,VLOOKUP(AA21,'points ind'!$A$2:$B$52,2,FALSE))</f>
        <v>0</v>
      </c>
      <c r="AC21" s="263">
        <f>IF(AA21="",0,VLOOKUP(AA21,'points clubs'!$A$2:$B$51,2,FALSE))</f>
        <v>0</v>
      </c>
      <c r="AD21" s="41"/>
      <c r="AE21" s="25">
        <f>IF(AD21="",0,VLOOKUP(AD21,'points ind'!$A$2:$B$52,2,FALSE))</f>
        <v>0</v>
      </c>
      <c r="AF21" s="48">
        <f>IF(AD21="",0,VLOOKUP(AD21,'points clubs'!$A$2:$B$51,2,FALSE))</f>
        <v>0</v>
      </c>
      <c r="AG21" s="41">
        <v>9</v>
      </c>
      <c r="AH21" s="25">
        <f>IF(AG21="",0,VLOOKUP(AG21,'points ind'!$A$2:$B$52,2,FALSE))</f>
        <v>60</v>
      </c>
      <c r="AI21" s="48">
        <f>IF(AG21="",0,VLOOKUP(AG21,'points clubs'!$A$2:$B$51,2,FALSE))</f>
        <v>25</v>
      </c>
      <c r="AJ21" s="26">
        <f t="shared" si="2"/>
        <v>203</v>
      </c>
      <c r="AK21" s="63">
        <f t="shared" si="3"/>
        <v>12</v>
      </c>
      <c r="AL21" s="257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203</v>
      </c>
      <c r="AM21" s="258">
        <f t="shared" si="4"/>
        <v>12</v>
      </c>
      <c r="AN21" s="22">
        <f t="shared" si="5"/>
        <v>0</v>
      </c>
      <c r="AO21" s="23">
        <f t="shared" si="6"/>
        <v>0</v>
      </c>
      <c r="AP21" s="23">
        <f t="shared" si="7"/>
        <v>0</v>
      </c>
      <c r="AQ21" s="23">
        <f t="shared" si="8"/>
        <v>0</v>
      </c>
      <c r="AR21" s="23">
        <f t="shared" si="9"/>
        <v>0</v>
      </c>
      <c r="AS21" s="23">
        <f t="shared" si="10"/>
        <v>0</v>
      </c>
      <c r="AT21" s="23">
        <f t="shared" si="11"/>
        <v>0</v>
      </c>
      <c r="AU21" s="23">
        <f t="shared" si="12"/>
        <v>0</v>
      </c>
      <c r="AV21" s="23">
        <f t="shared" si="13"/>
        <v>0</v>
      </c>
      <c r="AW21" s="23">
        <f t="shared" si="14"/>
        <v>133</v>
      </c>
      <c r="AX21" s="23">
        <f t="shared" si="15"/>
        <v>0</v>
      </c>
      <c r="AY21" s="23">
        <f t="shared" si="16"/>
        <v>0</v>
      </c>
      <c r="AZ21" s="23">
        <f t="shared" si="17"/>
        <v>0</v>
      </c>
      <c r="BA21" s="23">
        <f t="shared" si="18"/>
        <v>0</v>
      </c>
      <c r="BB21" s="27">
        <f t="shared" si="19"/>
        <v>0</v>
      </c>
      <c r="BC21" s="27">
        <f t="shared" si="20"/>
        <v>0</v>
      </c>
    </row>
    <row r="22" spans="1:55" s="6" customFormat="1" ht="15.75" thickBot="1" x14ac:dyDescent="0.3">
      <c r="A22" s="14">
        <f t="shared" si="1"/>
        <v>13</v>
      </c>
      <c r="B22" s="106" t="s">
        <v>479</v>
      </c>
      <c r="C22" s="90">
        <v>1997</v>
      </c>
      <c r="D22" s="90" t="s">
        <v>15</v>
      </c>
      <c r="E22" s="38">
        <v>2643199</v>
      </c>
      <c r="F22" s="52"/>
      <c r="G22" s="53">
        <f>IF(F22="",0,VLOOKUP(F22,'points ind'!$A$2:$B$52,2,FALSE))</f>
        <v>0</v>
      </c>
      <c r="H22" s="51">
        <f>IF(F22="",0,VLOOKUP(F22,'points clubs'!$A$2:$B$51,2,FALSE))</f>
        <v>0</v>
      </c>
      <c r="I22" s="52"/>
      <c r="J22" s="53">
        <f>IF(I22="",0,VLOOKUP(I22,'points ind'!$A$2:$B$52,2,FALSE))</f>
        <v>0</v>
      </c>
      <c r="K22" s="51">
        <f>IF(I22="",0,VLOOKUP(I22,'points clubs'!$A$2:$B$51,2,FALSE))</f>
        <v>0</v>
      </c>
      <c r="L22" s="41"/>
      <c r="M22" s="25">
        <f>IF(L22="",0,VLOOKUP(L22,'points ind'!$A$2:$B$52,2,FALSE))</f>
        <v>0</v>
      </c>
      <c r="N22" s="48">
        <f>IF(L22="",0,VLOOKUP(L22,'points clubs'!$A$2:$B$51,2,FALSE))</f>
        <v>0</v>
      </c>
      <c r="O22" s="54"/>
      <c r="P22" s="53">
        <f>IF(O22="",0,VLOOKUP(O22,'points ind'!$A$2:$B$52,2,FALSE))</f>
        <v>0</v>
      </c>
      <c r="Q22" s="51">
        <f>IF(O22="",0,VLOOKUP(O22,'points clubs'!$A$2:$B$51,2,FALSE))</f>
        <v>0</v>
      </c>
      <c r="R22" s="42">
        <v>5</v>
      </c>
      <c r="S22" s="25">
        <f>IF(R22="",0,VLOOKUP(R22,'points ind'!$A$2:$B$52,2,FALSE))</f>
        <v>80</v>
      </c>
      <c r="T22" s="48">
        <f>IF(R22="",0,VLOOKUP(R22,'points clubs'!$A$2:$B$51,2,FALSE))</f>
        <v>60</v>
      </c>
      <c r="U22" s="41">
        <v>8</v>
      </c>
      <c r="V22" s="25">
        <f>IF(U22="",0,VLOOKUP(U22,'points ind'!$A$2:$B$52,2,FALSE))</f>
        <v>65</v>
      </c>
      <c r="W22" s="48">
        <f>IF(U22="",0,VLOOKUP(U22,'points clubs'!$A$2:$B$51,2,FALSE))</f>
        <v>30</v>
      </c>
      <c r="X22" s="41"/>
      <c r="Y22" s="25">
        <f>IF(X22="",0,VLOOKUP(X22,'points ind'!$A$2:$B$52,2,FALSE))</f>
        <v>0</v>
      </c>
      <c r="Z22" s="48">
        <f>IF(X22="",0,VLOOKUP(X22,'points clubs'!$A$2:$B$51,2,FALSE))</f>
        <v>0</v>
      </c>
      <c r="AA22" s="261"/>
      <c r="AB22" s="262">
        <f>IF(AA22="",0,VLOOKUP(AA22,'points ind'!$A$2:$B$52,2,FALSE))</f>
        <v>0</v>
      </c>
      <c r="AC22" s="263">
        <f>IF(AA22="",0,VLOOKUP(AA22,'points clubs'!$A$2:$B$51,2,FALSE))</f>
        <v>0</v>
      </c>
      <c r="AD22" s="41"/>
      <c r="AE22" s="25">
        <f>IF(AD22="",0,VLOOKUP(AD22,'points ind'!$A$2:$B$52,2,FALSE))</f>
        <v>0</v>
      </c>
      <c r="AF22" s="48">
        <f>IF(AD22="",0,VLOOKUP(AD22,'points clubs'!$A$2:$B$51,2,FALSE))</f>
        <v>0</v>
      </c>
      <c r="AG22" s="41">
        <v>10</v>
      </c>
      <c r="AH22" s="25">
        <f>IF(AG22="",0,VLOOKUP(AG22,'points ind'!$A$2:$B$52,2,FALSE))</f>
        <v>55</v>
      </c>
      <c r="AI22" s="48">
        <f>IF(AG22="",0,VLOOKUP(AG22,'points clubs'!$A$2:$B$51,2,FALSE))</f>
        <v>22</v>
      </c>
      <c r="AJ22" s="26">
        <f t="shared" si="2"/>
        <v>200</v>
      </c>
      <c r="AK22" s="63">
        <f t="shared" si="3"/>
        <v>13</v>
      </c>
      <c r="AL22" s="257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200</v>
      </c>
      <c r="AM22" s="258">
        <f t="shared" si="4"/>
        <v>13</v>
      </c>
      <c r="AN22" s="22">
        <f t="shared" si="5"/>
        <v>0</v>
      </c>
      <c r="AO22" s="23">
        <f t="shared" si="6"/>
        <v>0</v>
      </c>
      <c r="AP22" s="23">
        <f t="shared" si="7"/>
        <v>0</v>
      </c>
      <c r="AQ22" s="23">
        <f t="shared" si="8"/>
        <v>0</v>
      </c>
      <c r="AR22" s="23">
        <f t="shared" si="9"/>
        <v>0</v>
      </c>
      <c r="AS22" s="23">
        <f t="shared" si="10"/>
        <v>112</v>
      </c>
      <c r="AT22" s="23">
        <f t="shared" si="11"/>
        <v>0</v>
      </c>
      <c r="AU22" s="23">
        <f t="shared" si="12"/>
        <v>0</v>
      </c>
      <c r="AV22" s="23">
        <f t="shared" si="13"/>
        <v>0</v>
      </c>
      <c r="AW22" s="23">
        <f t="shared" si="14"/>
        <v>0</v>
      </c>
      <c r="AX22" s="23">
        <f t="shared" si="15"/>
        <v>0</v>
      </c>
      <c r="AY22" s="23">
        <f t="shared" si="16"/>
        <v>0</v>
      </c>
      <c r="AZ22" s="23">
        <f t="shared" si="17"/>
        <v>0</v>
      </c>
      <c r="BA22" s="23">
        <f t="shared" si="18"/>
        <v>0</v>
      </c>
      <c r="BB22" s="27">
        <f t="shared" si="19"/>
        <v>0</v>
      </c>
      <c r="BC22" s="27">
        <f t="shared" si="20"/>
        <v>0</v>
      </c>
    </row>
    <row r="23" spans="1:55" s="6" customFormat="1" ht="15.75" thickBot="1" x14ac:dyDescent="0.3">
      <c r="A23" s="14">
        <f t="shared" si="1"/>
        <v>13</v>
      </c>
      <c r="B23" s="106" t="s">
        <v>480</v>
      </c>
      <c r="C23" s="90">
        <v>1997</v>
      </c>
      <c r="D23" s="90" t="s">
        <v>15</v>
      </c>
      <c r="E23" s="38">
        <v>2631429</v>
      </c>
      <c r="F23" s="52"/>
      <c r="G23" s="53">
        <f>IF(F23="",0,VLOOKUP(F23,'points ind'!$A$2:$B$52,2,FALSE))</f>
        <v>0</v>
      </c>
      <c r="H23" s="51">
        <f>IF(F23="",0,VLOOKUP(F23,'points clubs'!$A$2:$B$51,2,FALSE))</f>
        <v>0</v>
      </c>
      <c r="I23" s="52"/>
      <c r="J23" s="53">
        <f>IF(I23="",0,VLOOKUP(I23,'points ind'!$A$2:$B$52,2,FALSE))</f>
        <v>0</v>
      </c>
      <c r="K23" s="51">
        <f>IF(I23="",0,VLOOKUP(I23,'points clubs'!$A$2:$B$51,2,FALSE))</f>
        <v>0</v>
      </c>
      <c r="L23" s="41"/>
      <c r="M23" s="25">
        <f>IF(L23="",0,VLOOKUP(L23,'points ind'!$A$2:$B$52,2,FALSE))</f>
        <v>0</v>
      </c>
      <c r="N23" s="48">
        <f>IF(L23="",0,VLOOKUP(L23,'points clubs'!$A$2:$B$51,2,FALSE))</f>
        <v>0</v>
      </c>
      <c r="O23" s="54"/>
      <c r="P23" s="53">
        <f>IF(O23="",0,VLOOKUP(O23,'points ind'!$A$2:$B$52,2,FALSE))</f>
        <v>0</v>
      </c>
      <c r="Q23" s="51">
        <f>IF(O23="",0,VLOOKUP(O23,'points clubs'!$A$2:$B$51,2,FALSE))</f>
        <v>0</v>
      </c>
      <c r="R23" s="42">
        <v>10</v>
      </c>
      <c r="S23" s="25">
        <f>IF(R23="",0,VLOOKUP(R23,'points ind'!$A$2:$B$52,2,FALSE))</f>
        <v>55</v>
      </c>
      <c r="T23" s="48">
        <f>IF(R23="",0,VLOOKUP(R23,'points clubs'!$A$2:$B$51,2,FALSE))</f>
        <v>22</v>
      </c>
      <c r="U23" s="41">
        <v>5</v>
      </c>
      <c r="V23" s="25">
        <f>IF(U23="",0,VLOOKUP(U23,'points ind'!$A$2:$B$52,2,FALSE))</f>
        <v>80</v>
      </c>
      <c r="W23" s="48">
        <f>IF(U23="",0,VLOOKUP(U23,'points clubs'!$A$2:$B$51,2,FALSE))</f>
        <v>60</v>
      </c>
      <c r="X23" s="42"/>
      <c r="Y23" s="25">
        <f>IF(X23="",0,VLOOKUP(X23,'points ind'!$A$2:$B$52,2,FALSE))</f>
        <v>0</v>
      </c>
      <c r="Z23" s="48">
        <f>IF(X23="",0,VLOOKUP(X23,'points clubs'!$A$2:$B$51,2,FALSE))</f>
        <v>0</v>
      </c>
      <c r="AA23" s="264"/>
      <c r="AB23" s="262">
        <f>IF(AA23="",0,VLOOKUP(AA23,'points ind'!$A$2:$B$52,2,FALSE))</f>
        <v>0</v>
      </c>
      <c r="AC23" s="263">
        <f>IF(AA23="",0,VLOOKUP(AA23,'points clubs'!$A$2:$B$51,2,FALSE))</f>
        <v>0</v>
      </c>
      <c r="AD23" s="42"/>
      <c r="AE23" s="25">
        <f>IF(AD23="",0,VLOOKUP(AD23,'points ind'!$A$2:$B$52,2,FALSE))</f>
        <v>0</v>
      </c>
      <c r="AF23" s="48">
        <f>IF(AD23="",0,VLOOKUP(AD23,'points clubs'!$A$2:$B$51,2,FALSE))</f>
        <v>0</v>
      </c>
      <c r="AG23" s="42">
        <v>8</v>
      </c>
      <c r="AH23" s="25">
        <f>IF(AG23="",0,VLOOKUP(AG23,'points ind'!$A$2:$B$52,2,FALSE))</f>
        <v>65</v>
      </c>
      <c r="AI23" s="48">
        <f>IF(AG23="",0,VLOOKUP(AG23,'points clubs'!$A$2:$B$51,2,FALSE))</f>
        <v>30</v>
      </c>
      <c r="AJ23" s="26">
        <f t="shared" si="2"/>
        <v>200</v>
      </c>
      <c r="AK23" s="63">
        <f t="shared" si="3"/>
        <v>13</v>
      </c>
      <c r="AL23" s="257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200</v>
      </c>
      <c r="AM23" s="258">
        <f t="shared" si="4"/>
        <v>13</v>
      </c>
      <c r="AN23" s="22">
        <f t="shared" si="5"/>
        <v>0</v>
      </c>
      <c r="AO23" s="23">
        <f t="shared" si="6"/>
        <v>0</v>
      </c>
      <c r="AP23" s="23">
        <f t="shared" si="7"/>
        <v>0</v>
      </c>
      <c r="AQ23" s="23">
        <f t="shared" si="8"/>
        <v>0</v>
      </c>
      <c r="AR23" s="23">
        <f t="shared" si="9"/>
        <v>0</v>
      </c>
      <c r="AS23" s="23">
        <f t="shared" si="10"/>
        <v>112</v>
      </c>
      <c r="AT23" s="23">
        <f t="shared" si="11"/>
        <v>0</v>
      </c>
      <c r="AU23" s="23">
        <f t="shared" si="12"/>
        <v>0</v>
      </c>
      <c r="AV23" s="23">
        <f t="shared" si="13"/>
        <v>0</v>
      </c>
      <c r="AW23" s="23">
        <f t="shared" si="14"/>
        <v>0</v>
      </c>
      <c r="AX23" s="23">
        <f t="shared" si="15"/>
        <v>0</v>
      </c>
      <c r="AY23" s="23">
        <f t="shared" si="16"/>
        <v>0</v>
      </c>
      <c r="AZ23" s="23">
        <f t="shared" si="17"/>
        <v>0</v>
      </c>
      <c r="BA23" s="23">
        <f t="shared" si="18"/>
        <v>0</v>
      </c>
      <c r="BB23" s="27">
        <f t="shared" si="19"/>
        <v>0</v>
      </c>
      <c r="BC23" s="27">
        <f t="shared" si="20"/>
        <v>0</v>
      </c>
    </row>
    <row r="24" spans="1:55" s="6" customFormat="1" ht="15.75" thickBot="1" x14ac:dyDescent="0.3">
      <c r="A24" s="14">
        <f t="shared" si="1"/>
        <v>15</v>
      </c>
      <c r="B24" s="96" t="s">
        <v>292</v>
      </c>
      <c r="C24" s="92">
        <v>1998</v>
      </c>
      <c r="D24" s="92" t="s">
        <v>15</v>
      </c>
      <c r="E24" s="38">
        <v>2627406</v>
      </c>
      <c r="F24" s="52"/>
      <c r="G24" s="53">
        <f>IF(F24="",0,VLOOKUP(F24,'points ind'!$A$2:$B$52,2,FALSE))</f>
        <v>0</v>
      </c>
      <c r="H24" s="51">
        <f>IF(F24="",0,VLOOKUP(F24,'points clubs'!$A$2:$B$51,2,FALSE))</f>
        <v>0</v>
      </c>
      <c r="I24" s="52"/>
      <c r="J24" s="53">
        <f>IF(I24="",0,VLOOKUP(I24,'points ind'!$A$2:$B$52,2,FALSE))</f>
        <v>0</v>
      </c>
      <c r="K24" s="51">
        <f>IF(I24="",0,VLOOKUP(I24,'points clubs'!$A$2:$B$51,2,FALSE))</f>
        <v>0</v>
      </c>
      <c r="L24" s="41"/>
      <c r="M24" s="25">
        <f>IF(L24="",0,VLOOKUP(L24,'points ind'!$A$2:$B$52,2,FALSE))</f>
        <v>0</v>
      </c>
      <c r="N24" s="48">
        <f>IF(L24="",0,VLOOKUP(L24,'points clubs'!$A$2:$B$51,2,FALSE))</f>
        <v>0</v>
      </c>
      <c r="O24" s="52"/>
      <c r="P24" s="53">
        <f>IF(O24="",0,VLOOKUP(O24,'points ind'!$A$2:$B$52,2,FALSE))</f>
        <v>0</v>
      </c>
      <c r="Q24" s="51">
        <f>IF(O24="",0,VLOOKUP(O24,'points clubs'!$A$2:$B$51,2,FALSE))</f>
        <v>0</v>
      </c>
      <c r="R24" s="41">
        <v>15</v>
      </c>
      <c r="S24" s="25">
        <f>IF(R24="",0,VLOOKUP(R24,'points ind'!$A$2:$B$52,2,FALSE))</f>
        <v>42</v>
      </c>
      <c r="T24" s="48">
        <f>IF(R24="",0,VLOOKUP(R24,'points clubs'!$A$2:$B$51,2,FALSE))</f>
        <v>12</v>
      </c>
      <c r="U24" s="41">
        <v>6</v>
      </c>
      <c r="V24" s="25">
        <f>IF(U24="",0,VLOOKUP(U24,'points ind'!$A$2:$B$52,2,FALSE))</f>
        <v>75</v>
      </c>
      <c r="W24" s="48">
        <f>IF(U24="",0,VLOOKUP(U24,'points clubs'!$A$2:$B$51,2,FALSE))</f>
        <v>50</v>
      </c>
      <c r="X24" s="42">
        <v>5</v>
      </c>
      <c r="Y24" s="25">
        <f>IF(X24="",0,VLOOKUP(X24,'points ind'!$A$2:$B$52,2,FALSE))</f>
        <v>80</v>
      </c>
      <c r="Z24" s="48">
        <f>IF(X24="",0,VLOOKUP(X24,'points clubs'!$A$2:$B$51,2,FALSE))</f>
        <v>60</v>
      </c>
      <c r="AA24" s="261"/>
      <c r="AB24" s="262">
        <f>IF(AA24="",0,VLOOKUP(AA24,'points ind'!$A$2:$B$52,2,FALSE))</f>
        <v>0</v>
      </c>
      <c r="AC24" s="263">
        <f>IF(AA24="",0,VLOOKUP(AA24,'points clubs'!$A$2:$B$51,2,FALSE))</f>
        <v>0</v>
      </c>
      <c r="AD24" s="41"/>
      <c r="AE24" s="25">
        <f>IF(AD24="",0,VLOOKUP(AD24,'points ind'!$A$2:$B$52,2,FALSE))</f>
        <v>0</v>
      </c>
      <c r="AF24" s="48">
        <f>IF(AD24="",0,VLOOKUP(AD24,'points clubs'!$A$2:$B$51,2,FALSE))</f>
        <v>0</v>
      </c>
      <c r="AG24" s="41"/>
      <c r="AH24" s="25">
        <f>IF(AG24="",0,VLOOKUP(AG24,'points ind'!$A$2:$B$52,2,FALSE))</f>
        <v>0</v>
      </c>
      <c r="AI24" s="48">
        <f>IF(AG24="",0,VLOOKUP(AG24,'points clubs'!$A$2:$B$51,2,FALSE))</f>
        <v>0</v>
      </c>
      <c r="AJ24" s="26">
        <f t="shared" si="2"/>
        <v>197</v>
      </c>
      <c r="AK24" s="63">
        <f t="shared" si="3"/>
        <v>15</v>
      </c>
      <c r="AL24" s="257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197</v>
      </c>
      <c r="AM24" s="258">
        <f t="shared" si="4"/>
        <v>15</v>
      </c>
      <c r="AN24" s="22">
        <f t="shared" si="5"/>
        <v>0</v>
      </c>
      <c r="AO24" s="23">
        <f t="shared" si="6"/>
        <v>0</v>
      </c>
      <c r="AP24" s="23">
        <f t="shared" si="7"/>
        <v>0</v>
      </c>
      <c r="AQ24" s="23">
        <f t="shared" si="8"/>
        <v>0</v>
      </c>
      <c r="AR24" s="23">
        <f t="shared" si="9"/>
        <v>0</v>
      </c>
      <c r="AS24" s="23">
        <f t="shared" si="10"/>
        <v>122</v>
      </c>
      <c r="AT24" s="23">
        <f t="shared" si="11"/>
        <v>0</v>
      </c>
      <c r="AU24" s="23">
        <f t="shared" si="12"/>
        <v>0</v>
      </c>
      <c r="AV24" s="23">
        <f t="shared" si="13"/>
        <v>0</v>
      </c>
      <c r="AW24" s="23">
        <f t="shared" si="14"/>
        <v>0</v>
      </c>
      <c r="AX24" s="23">
        <f t="shared" si="15"/>
        <v>0</v>
      </c>
      <c r="AY24" s="23">
        <f t="shared" si="16"/>
        <v>0</v>
      </c>
      <c r="AZ24" s="23">
        <f t="shared" si="17"/>
        <v>0</v>
      </c>
      <c r="BA24" s="23">
        <f t="shared" si="18"/>
        <v>0</v>
      </c>
      <c r="BB24" s="27">
        <f t="shared" si="19"/>
        <v>0</v>
      </c>
      <c r="BC24" s="27">
        <f t="shared" si="20"/>
        <v>0</v>
      </c>
    </row>
    <row r="25" spans="1:55" s="6" customFormat="1" ht="15.75" thickBot="1" x14ac:dyDescent="0.3">
      <c r="A25" s="14">
        <f t="shared" si="1"/>
        <v>16</v>
      </c>
      <c r="B25" s="96" t="s">
        <v>264</v>
      </c>
      <c r="C25" s="92">
        <v>1998</v>
      </c>
      <c r="D25" s="92" t="s">
        <v>21</v>
      </c>
      <c r="E25" s="37">
        <v>2654045</v>
      </c>
      <c r="F25" s="54"/>
      <c r="G25" s="53">
        <f>IF(F25="",0,VLOOKUP(F25,'points ind'!$A$2:$B$52,2,FALSE))</f>
        <v>0</v>
      </c>
      <c r="H25" s="51">
        <f>IF(F25="",0,VLOOKUP(F25,'points clubs'!$A$2:$B$51,2,FALSE))</f>
        <v>0</v>
      </c>
      <c r="I25" s="54"/>
      <c r="J25" s="53">
        <f>IF(I25="",0,VLOOKUP(I25,'points ind'!$A$2:$B$52,2,FALSE))</f>
        <v>0</v>
      </c>
      <c r="K25" s="51">
        <f>IF(I25="",0,VLOOKUP(I25,'points clubs'!$A$2:$B$51,2,FALSE))</f>
        <v>0</v>
      </c>
      <c r="L25" s="42"/>
      <c r="M25" s="25">
        <f>IF(L25="",0,VLOOKUP(L25,'points ind'!$A$2:$B$52,2,FALSE))</f>
        <v>0</v>
      </c>
      <c r="N25" s="48">
        <f>IF(L25="",0,VLOOKUP(L25,'points clubs'!$A$2:$B$51,2,FALSE))</f>
        <v>0</v>
      </c>
      <c r="O25" s="52"/>
      <c r="P25" s="53">
        <f>IF(O25="",0,VLOOKUP(O25,'points ind'!$A$2:$B$52,2,FALSE))</f>
        <v>0</v>
      </c>
      <c r="Q25" s="51">
        <f>IF(O25="",0,VLOOKUP(O25,'points clubs'!$A$2:$B$51,2,FALSE))</f>
        <v>0</v>
      </c>
      <c r="R25" s="41">
        <v>11</v>
      </c>
      <c r="S25" s="25">
        <f>IF(R25="",0,VLOOKUP(R25,'points ind'!$A$2:$B$52,2,FALSE))</f>
        <v>50</v>
      </c>
      <c r="T25" s="48">
        <f>IF(R25="",0,VLOOKUP(R25,'points clubs'!$A$2:$B$51,2,FALSE))</f>
        <v>20</v>
      </c>
      <c r="U25" s="41"/>
      <c r="V25" s="25">
        <f>IF(U25="",0,VLOOKUP(U25,'points ind'!$A$2:$B$52,2,FALSE))</f>
        <v>0</v>
      </c>
      <c r="W25" s="48">
        <f>IF(U25="",0,VLOOKUP(U25,'points clubs'!$A$2:$B$51,2,FALSE))</f>
        <v>0</v>
      </c>
      <c r="X25" s="41">
        <v>3</v>
      </c>
      <c r="Y25" s="25">
        <f>IF(X25="",0,VLOOKUP(X25,'points ind'!$A$2:$B$52,2,FALSE))</f>
        <v>90</v>
      </c>
      <c r="Z25" s="48">
        <f>IF(X25="",0,VLOOKUP(X25,'points clubs'!$A$2:$B$51,2,FALSE))</f>
        <v>80</v>
      </c>
      <c r="AA25" s="261"/>
      <c r="AB25" s="262">
        <f>IF(AA25="",0,VLOOKUP(AA25,'points ind'!$A$2:$B$52,2,FALSE))</f>
        <v>0</v>
      </c>
      <c r="AC25" s="263">
        <f>IF(AA25="",0,VLOOKUP(AA25,'points clubs'!$A$2:$B$51,2,FALSE))</f>
        <v>0</v>
      </c>
      <c r="AD25" s="41"/>
      <c r="AE25" s="25">
        <f>IF(AD25="",0,VLOOKUP(AD25,'points ind'!$A$2:$B$52,2,FALSE))</f>
        <v>0</v>
      </c>
      <c r="AF25" s="48">
        <f>IF(AD25="",0,VLOOKUP(AD25,'points clubs'!$A$2:$B$51,2,FALSE))</f>
        <v>0</v>
      </c>
      <c r="AG25" s="41">
        <v>14</v>
      </c>
      <c r="AH25" s="25">
        <f>IF(AG25="",0,VLOOKUP(AG25,'points ind'!$A$2:$B$52,2,FALSE))</f>
        <v>44</v>
      </c>
      <c r="AI25" s="48">
        <f>IF(AG25="",0,VLOOKUP(AG25,'points clubs'!$A$2:$B$51,2,FALSE))</f>
        <v>14</v>
      </c>
      <c r="AJ25" s="26">
        <f t="shared" si="2"/>
        <v>184</v>
      </c>
      <c r="AK25" s="63">
        <f t="shared" si="3"/>
        <v>16</v>
      </c>
      <c r="AL25" s="257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184</v>
      </c>
      <c r="AM25" s="258">
        <f t="shared" si="4"/>
        <v>16</v>
      </c>
      <c r="AN25" s="22">
        <f t="shared" si="5"/>
        <v>0</v>
      </c>
      <c r="AO25" s="23">
        <f t="shared" si="6"/>
        <v>0</v>
      </c>
      <c r="AP25" s="23">
        <f t="shared" si="7"/>
        <v>0</v>
      </c>
      <c r="AQ25" s="23">
        <f t="shared" si="8"/>
        <v>0</v>
      </c>
      <c r="AR25" s="23">
        <f t="shared" si="9"/>
        <v>0</v>
      </c>
      <c r="AS25" s="23">
        <f t="shared" si="10"/>
        <v>0</v>
      </c>
      <c r="AT25" s="23">
        <f t="shared" si="11"/>
        <v>0</v>
      </c>
      <c r="AU25" s="23">
        <f t="shared" si="12"/>
        <v>0</v>
      </c>
      <c r="AV25" s="23">
        <f t="shared" si="13"/>
        <v>0</v>
      </c>
      <c r="AW25" s="23">
        <f t="shared" si="14"/>
        <v>0</v>
      </c>
      <c r="AX25" s="23">
        <f t="shared" si="15"/>
        <v>0</v>
      </c>
      <c r="AY25" s="23">
        <f t="shared" si="16"/>
        <v>114</v>
      </c>
      <c r="AZ25" s="23">
        <f t="shared" si="17"/>
        <v>0</v>
      </c>
      <c r="BA25" s="23">
        <f t="shared" si="18"/>
        <v>0</v>
      </c>
      <c r="BB25" s="27">
        <f t="shared" si="19"/>
        <v>0</v>
      </c>
      <c r="BC25" s="27">
        <f t="shared" si="20"/>
        <v>0</v>
      </c>
    </row>
    <row r="26" spans="1:55" s="6" customFormat="1" ht="15.75" thickBot="1" x14ac:dyDescent="0.3">
      <c r="A26" s="14">
        <f t="shared" si="1"/>
        <v>17</v>
      </c>
      <c r="B26" s="102" t="s">
        <v>269</v>
      </c>
      <c r="C26" s="95">
        <v>1997</v>
      </c>
      <c r="D26" s="95" t="s">
        <v>15</v>
      </c>
      <c r="E26" s="37">
        <v>2645354</v>
      </c>
      <c r="F26" s="52"/>
      <c r="G26" s="53">
        <f>IF(F26="",0,VLOOKUP(F26,'points ind'!$A$2:$B$52,2,FALSE))</f>
        <v>0</v>
      </c>
      <c r="H26" s="51">
        <f>IF(F26="",0,VLOOKUP(F26,'points clubs'!$A$2:$B$51,2,FALSE))</f>
        <v>0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41">
        <v>2</v>
      </c>
      <c r="M26" s="25">
        <f>IF(L26="",0,VLOOKUP(L26,'points ind'!$A$2:$B$52,2,FALSE))</f>
        <v>95</v>
      </c>
      <c r="N26" s="48">
        <f>IF(L26="",0,VLOOKUP(L26,'points clubs'!$A$2:$B$51,2,FALSE))</f>
        <v>90</v>
      </c>
      <c r="O26" s="52"/>
      <c r="P26" s="53">
        <f>IF(O26="",0,VLOOKUP(O26,'points ind'!$A$2:$B$52,2,FALSE))</f>
        <v>0</v>
      </c>
      <c r="Q26" s="51">
        <f>IF(O26="",0,VLOOKUP(O26,'points clubs'!$A$2:$B$51,2,FALSE))</f>
        <v>0</v>
      </c>
      <c r="R26" s="41"/>
      <c r="S26" s="25">
        <f>IF(R26="",0,VLOOKUP(R26,'points ind'!$A$2:$B$52,2,FALSE))</f>
        <v>0</v>
      </c>
      <c r="T26" s="48">
        <f>IF(R26="",0,VLOOKUP(R26,'points clubs'!$A$2:$B$51,2,FALSE))</f>
        <v>0</v>
      </c>
      <c r="U26" s="41"/>
      <c r="V26" s="25">
        <f>IF(U26="",0,VLOOKUP(U26,'points ind'!$A$2:$B$52,2,FALSE))</f>
        <v>0</v>
      </c>
      <c r="W26" s="48">
        <f>IF(U26="",0,VLOOKUP(U26,'points clubs'!$A$2:$B$51,2,FALSE))</f>
        <v>0</v>
      </c>
      <c r="X26" s="41">
        <v>7</v>
      </c>
      <c r="Y26" s="25">
        <f>IF(X26="",0,VLOOKUP(X26,'points ind'!$A$2:$B$52,2,FALSE))</f>
        <v>70</v>
      </c>
      <c r="Z26" s="48">
        <f>IF(X26="",0,VLOOKUP(X26,'points clubs'!$A$2:$B$51,2,FALSE))</f>
        <v>40</v>
      </c>
      <c r="AA26" s="261"/>
      <c r="AB26" s="262">
        <f>IF(AA26="",0,VLOOKUP(AA26,'points ind'!$A$2:$B$52,2,FALSE))</f>
        <v>0</v>
      </c>
      <c r="AC26" s="263">
        <f>IF(AA26="",0,VLOOKUP(AA26,'points clubs'!$A$2:$B$51,2,FALSE))</f>
        <v>0</v>
      </c>
      <c r="AD26" s="41"/>
      <c r="AE26" s="25">
        <f>IF(AD26="",0,VLOOKUP(AD26,'points ind'!$A$2:$B$52,2,FALSE))</f>
        <v>0</v>
      </c>
      <c r="AF26" s="48">
        <f>IF(AD26="",0,VLOOKUP(AD26,'points clubs'!$A$2:$B$51,2,FALSE))</f>
        <v>0</v>
      </c>
      <c r="AG26" s="41"/>
      <c r="AH26" s="25">
        <f>IF(AG26="",0,VLOOKUP(AG26,'points ind'!$A$2:$B$52,2,FALSE))</f>
        <v>0</v>
      </c>
      <c r="AI26" s="48">
        <f>IF(AG26="",0,VLOOKUP(AG26,'points clubs'!$A$2:$B$51,2,FALSE))</f>
        <v>0</v>
      </c>
      <c r="AJ26" s="26">
        <f t="shared" si="2"/>
        <v>165</v>
      </c>
      <c r="AK26" s="63">
        <f t="shared" si="3"/>
        <v>17</v>
      </c>
      <c r="AL26" s="257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165</v>
      </c>
      <c r="AM26" s="258">
        <f t="shared" si="4"/>
        <v>17</v>
      </c>
      <c r="AN26" s="22">
        <f t="shared" si="5"/>
        <v>0</v>
      </c>
      <c r="AO26" s="23">
        <f t="shared" si="6"/>
        <v>0</v>
      </c>
      <c r="AP26" s="23">
        <f t="shared" si="7"/>
        <v>0</v>
      </c>
      <c r="AQ26" s="23">
        <f t="shared" si="8"/>
        <v>0</v>
      </c>
      <c r="AR26" s="23">
        <f t="shared" si="9"/>
        <v>0</v>
      </c>
      <c r="AS26" s="23">
        <f t="shared" si="10"/>
        <v>130</v>
      </c>
      <c r="AT26" s="23">
        <f t="shared" si="11"/>
        <v>0</v>
      </c>
      <c r="AU26" s="23">
        <f t="shared" si="12"/>
        <v>0</v>
      </c>
      <c r="AV26" s="23">
        <f t="shared" si="13"/>
        <v>0</v>
      </c>
      <c r="AW26" s="23">
        <f t="shared" si="14"/>
        <v>0</v>
      </c>
      <c r="AX26" s="23">
        <f t="shared" si="15"/>
        <v>0</v>
      </c>
      <c r="AY26" s="23">
        <f t="shared" si="16"/>
        <v>0</v>
      </c>
      <c r="AZ26" s="23">
        <f t="shared" si="17"/>
        <v>0</v>
      </c>
      <c r="BA26" s="23">
        <f t="shared" si="18"/>
        <v>0</v>
      </c>
      <c r="BB26" s="27">
        <f t="shared" si="19"/>
        <v>0</v>
      </c>
      <c r="BC26" s="226">
        <f t="shared" si="20"/>
        <v>0</v>
      </c>
    </row>
    <row r="27" spans="1:55" s="6" customFormat="1" ht="15.75" thickBot="1" x14ac:dyDescent="0.3">
      <c r="A27" s="14">
        <f t="shared" si="1"/>
        <v>18</v>
      </c>
      <c r="B27" s="102" t="s">
        <v>275</v>
      </c>
      <c r="C27" s="95">
        <v>1997</v>
      </c>
      <c r="D27" s="95" t="s">
        <v>10</v>
      </c>
      <c r="E27" s="37">
        <v>2621377</v>
      </c>
      <c r="F27" s="52"/>
      <c r="G27" s="53">
        <f>IF(F27="",0,VLOOKUP(F27,'points ind'!$A$2:$B$52,2,FALSE))</f>
        <v>0</v>
      </c>
      <c r="H27" s="51">
        <f>IF(F27="",0,VLOOKUP(F27,'points clubs'!$A$2:$B$51,2,FALSE))</f>
        <v>0</v>
      </c>
      <c r="I27" s="52"/>
      <c r="J27" s="53">
        <f>IF(I27="",0,VLOOKUP(I27,'points ind'!$A$2:$B$52,2,FALSE))</f>
        <v>0</v>
      </c>
      <c r="K27" s="51">
        <f>IF(I27="",0,VLOOKUP(I27,'points clubs'!$A$2:$B$51,2,FALSE))</f>
        <v>0</v>
      </c>
      <c r="L27" s="41"/>
      <c r="M27" s="25">
        <f>IF(L27="",0,VLOOKUP(L27,'points ind'!$A$2:$B$52,2,FALSE))</f>
        <v>0</v>
      </c>
      <c r="N27" s="48">
        <f>IF(L27="",0,VLOOKUP(L27,'points clubs'!$A$2:$B$51,2,FALSE))</f>
        <v>0</v>
      </c>
      <c r="O27" s="52"/>
      <c r="P27" s="53">
        <f>IF(O27="",0,VLOOKUP(O27,'points ind'!$A$2:$B$52,2,FALSE))</f>
        <v>0</v>
      </c>
      <c r="Q27" s="51">
        <f>IF(O27="",0,VLOOKUP(O27,'points clubs'!$A$2:$B$51,2,FALSE))</f>
        <v>0</v>
      </c>
      <c r="R27" s="41"/>
      <c r="S27" s="25">
        <f>IF(R27="",0,VLOOKUP(R27,'points ind'!$A$2:$B$52,2,FALSE))</f>
        <v>0</v>
      </c>
      <c r="T27" s="48">
        <f>IF(R27="",0,VLOOKUP(R27,'points clubs'!$A$2:$B$51,2,FALSE))</f>
        <v>0</v>
      </c>
      <c r="U27" s="41">
        <v>13</v>
      </c>
      <c r="V27" s="25">
        <f>IF(U27="",0,VLOOKUP(U27,'points ind'!$A$2:$B$52,2,FALSE))</f>
        <v>46</v>
      </c>
      <c r="W27" s="48">
        <f>IF(U27="",0,VLOOKUP(U27,'points clubs'!$A$2:$B$51,2,FALSE))</f>
        <v>16</v>
      </c>
      <c r="X27" s="42">
        <v>9</v>
      </c>
      <c r="Y27" s="25">
        <f>IF(X27="",0,VLOOKUP(X27,'points ind'!$A$2:$B$52,2,FALSE))</f>
        <v>60</v>
      </c>
      <c r="Z27" s="48">
        <f>IF(X27="",0,VLOOKUP(X27,'points clubs'!$A$2:$B$51,2,FALSE))</f>
        <v>25</v>
      </c>
      <c r="AA27" s="261"/>
      <c r="AB27" s="262">
        <f>IF(AA27="",0,VLOOKUP(AA27,'points ind'!$A$2:$B$52,2,FALSE))</f>
        <v>0</v>
      </c>
      <c r="AC27" s="263">
        <f>IF(AA27="",0,VLOOKUP(AA27,'points clubs'!$A$2:$B$51,2,FALSE))</f>
        <v>0</v>
      </c>
      <c r="AD27" s="41"/>
      <c r="AE27" s="25">
        <f>IF(AD27="",0,VLOOKUP(AD27,'points ind'!$A$2:$B$52,2,FALSE))</f>
        <v>0</v>
      </c>
      <c r="AF27" s="48">
        <f>IF(AD27="",0,VLOOKUP(AD27,'points clubs'!$A$2:$B$51,2,FALSE))</f>
        <v>0</v>
      </c>
      <c r="AG27" s="41">
        <v>11</v>
      </c>
      <c r="AH27" s="25">
        <f>IF(AG27="",0,VLOOKUP(AG27,'points ind'!$A$2:$B$52,2,FALSE))</f>
        <v>50</v>
      </c>
      <c r="AI27" s="48">
        <f>IF(AG27="",0,VLOOKUP(AG27,'points clubs'!$A$2:$B$51,2,FALSE))</f>
        <v>20</v>
      </c>
      <c r="AJ27" s="26">
        <f t="shared" si="2"/>
        <v>156</v>
      </c>
      <c r="AK27" s="63">
        <f t="shared" si="3"/>
        <v>18</v>
      </c>
      <c r="AL27" s="257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156</v>
      </c>
      <c r="AM27" s="258">
        <f t="shared" si="4"/>
        <v>18</v>
      </c>
      <c r="AN27" s="22">
        <f t="shared" si="5"/>
        <v>61</v>
      </c>
      <c r="AO27" s="23">
        <f t="shared" si="6"/>
        <v>0</v>
      </c>
      <c r="AP27" s="23">
        <f t="shared" si="7"/>
        <v>0</v>
      </c>
      <c r="AQ27" s="23">
        <f t="shared" si="8"/>
        <v>0</v>
      </c>
      <c r="AR27" s="23">
        <f t="shared" si="9"/>
        <v>0</v>
      </c>
      <c r="AS27" s="23">
        <f t="shared" si="10"/>
        <v>0</v>
      </c>
      <c r="AT27" s="23">
        <f t="shared" si="11"/>
        <v>0</v>
      </c>
      <c r="AU27" s="23">
        <f t="shared" si="12"/>
        <v>0</v>
      </c>
      <c r="AV27" s="23">
        <f t="shared" si="13"/>
        <v>0</v>
      </c>
      <c r="AW27" s="23">
        <f t="shared" si="14"/>
        <v>0</v>
      </c>
      <c r="AX27" s="23">
        <f t="shared" si="15"/>
        <v>0</v>
      </c>
      <c r="AY27" s="23">
        <f t="shared" si="16"/>
        <v>0</v>
      </c>
      <c r="AZ27" s="23">
        <f t="shared" si="17"/>
        <v>0</v>
      </c>
      <c r="BA27" s="23">
        <f t="shared" si="18"/>
        <v>0</v>
      </c>
      <c r="BB27" s="27">
        <f t="shared" si="19"/>
        <v>0</v>
      </c>
      <c r="BC27" s="226">
        <f t="shared" si="20"/>
        <v>0</v>
      </c>
    </row>
    <row r="28" spans="1:55" s="6" customFormat="1" ht="15.75" thickBot="1" x14ac:dyDescent="0.3">
      <c r="A28" s="14">
        <f t="shared" si="1"/>
        <v>19</v>
      </c>
      <c r="B28" s="124" t="s">
        <v>282</v>
      </c>
      <c r="C28" s="98">
        <v>1998</v>
      </c>
      <c r="D28" s="98" t="s">
        <v>20</v>
      </c>
      <c r="E28" s="39">
        <v>2644356</v>
      </c>
      <c r="F28" s="52"/>
      <c r="G28" s="53">
        <f>IF(F28="",0,VLOOKUP(F28,'points ind'!$A$2:$B$52,2,FALSE))</f>
        <v>0</v>
      </c>
      <c r="H28" s="51">
        <f>IF(F28="",0,VLOOKUP(F28,'points clubs'!$A$2:$B$51,2,FALSE))</f>
        <v>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41"/>
      <c r="M28" s="25">
        <f>IF(L28="",0,VLOOKUP(L28,'points ind'!$A$2:$B$52,2,FALSE))</f>
        <v>0</v>
      </c>
      <c r="N28" s="48">
        <f>IF(L28="",0,VLOOKUP(L28,'points clubs'!$A$2:$B$51,2,FALSE))</f>
        <v>0</v>
      </c>
      <c r="O28" s="52"/>
      <c r="P28" s="53">
        <f>IF(O28="",0,VLOOKUP(O28,'points ind'!$A$2:$B$52,2,FALSE))</f>
        <v>0</v>
      </c>
      <c r="Q28" s="51">
        <f>IF(O28="",0,VLOOKUP(O28,'points clubs'!$A$2:$B$51,2,FALSE))</f>
        <v>0</v>
      </c>
      <c r="R28" s="41">
        <v>9</v>
      </c>
      <c r="S28" s="25">
        <f>IF(R28="",0,VLOOKUP(R28,'points ind'!$A$2:$B$52,2,FALSE))</f>
        <v>60</v>
      </c>
      <c r="T28" s="48">
        <f>IF(R28="",0,VLOOKUP(R28,'points clubs'!$A$2:$B$51,2,FALSE))</f>
        <v>25</v>
      </c>
      <c r="U28" s="41"/>
      <c r="V28" s="25">
        <f>IF(U28="",0,VLOOKUP(U28,'points ind'!$A$2:$B$52,2,FALSE))</f>
        <v>0</v>
      </c>
      <c r="W28" s="48">
        <f>IF(U28="",0,VLOOKUP(U28,'points clubs'!$A$2:$B$51,2,FALSE))</f>
        <v>0</v>
      </c>
      <c r="X28" s="41"/>
      <c r="Y28" s="25">
        <f>IF(X28="",0,VLOOKUP(X28,'points ind'!$A$2:$B$52,2,FALSE))</f>
        <v>0</v>
      </c>
      <c r="Z28" s="48">
        <f>IF(X28="",0,VLOOKUP(X28,'points clubs'!$A$2:$B$51,2,FALSE))</f>
        <v>0</v>
      </c>
      <c r="AA28" s="261"/>
      <c r="AB28" s="262">
        <f>IF(AA28="",0,VLOOKUP(AA28,'points ind'!$A$2:$B$52,2,FALSE))</f>
        <v>0</v>
      </c>
      <c r="AC28" s="263">
        <f>IF(AA28="",0,VLOOKUP(AA28,'points clubs'!$A$2:$B$51,2,FALSE))</f>
        <v>0</v>
      </c>
      <c r="AD28" s="41"/>
      <c r="AE28" s="25">
        <f>IF(AD28="",0,VLOOKUP(AD28,'points ind'!$A$2:$B$52,2,FALSE))</f>
        <v>0</v>
      </c>
      <c r="AF28" s="48">
        <f>IF(AD28="",0,VLOOKUP(AD28,'points clubs'!$A$2:$B$51,2,FALSE))</f>
        <v>0</v>
      </c>
      <c r="AG28" s="41">
        <v>7</v>
      </c>
      <c r="AH28" s="25">
        <f>IF(AG28="",0,VLOOKUP(AG28,'points ind'!$A$2:$B$52,2,FALSE))</f>
        <v>70</v>
      </c>
      <c r="AI28" s="48">
        <f>IF(AG28="",0,VLOOKUP(AG28,'points clubs'!$A$2:$B$51,2,FALSE))</f>
        <v>40</v>
      </c>
      <c r="AJ28" s="26">
        <f t="shared" si="2"/>
        <v>130</v>
      </c>
      <c r="AK28" s="63">
        <f t="shared" si="3"/>
        <v>19</v>
      </c>
      <c r="AL28" s="257">
        <f>IF(AG28&gt;0,(LARGE((G28,M28,P28,S28,V28,Y28,AB28,AE28),1)+LARGE((G28,M28,P28,S28,V28,Y28,AB28,AE28),2)+LARGE((G28,M28,P28,S28,V28,Y28,AB28,AE28),3)+LARGE((G28,M28,P28,S28,V28,Y28,AB28,AE28),4)+AH28),(LARGE((G28,M28,P28,S28,V28,Y28,AB28,AE28),1)+LARGE((G28,M28,P28,S28,V28,Y28,AB28,AE28),2)+LARGE((G28,M28,P28,S28,V28,Y28,AB28,AE28),3)+LARGE((G28,M28,P28,S28,V28,Y28,AB28,AE28),4)+LARGE((G28,M28,P28,S28,V28,Y28,AB28,AE28),5)))</f>
        <v>130</v>
      </c>
      <c r="AM28" s="258">
        <f t="shared" si="4"/>
        <v>19</v>
      </c>
      <c r="AN28" s="22">
        <f t="shared" si="5"/>
        <v>0</v>
      </c>
      <c r="AO28" s="23">
        <f t="shared" si="6"/>
        <v>0</v>
      </c>
      <c r="AP28" s="23">
        <f t="shared" si="7"/>
        <v>0</v>
      </c>
      <c r="AQ28" s="23">
        <f t="shared" si="8"/>
        <v>0</v>
      </c>
      <c r="AR28" s="23">
        <f t="shared" si="9"/>
        <v>0</v>
      </c>
      <c r="AS28" s="23">
        <f t="shared" si="10"/>
        <v>0</v>
      </c>
      <c r="AT28" s="23">
        <f t="shared" si="11"/>
        <v>0</v>
      </c>
      <c r="AU28" s="23">
        <f t="shared" si="12"/>
        <v>0</v>
      </c>
      <c r="AV28" s="23">
        <f t="shared" si="13"/>
        <v>0</v>
      </c>
      <c r="AW28" s="23">
        <f t="shared" si="14"/>
        <v>0</v>
      </c>
      <c r="AX28" s="23">
        <f t="shared" si="15"/>
        <v>65</v>
      </c>
      <c r="AY28" s="23">
        <f t="shared" si="16"/>
        <v>0</v>
      </c>
      <c r="AZ28" s="23">
        <f t="shared" si="17"/>
        <v>0</v>
      </c>
      <c r="BA28" s="23">
        <f t="shared" si="18"/>
        <v>0</v>
      </c>
      <c r="BB28" s="27">
        <f t="shared" si="19"/>
        <v>0</v>
      </c>
      <c r="BC28" s="226">
        <f t="shared" si="20"/>
        <v>0</v>
      </c>
    </row>
    <row r="29" spans="1:55" s="6" customFormat="1" ht="15.75" thickBot="1" x14ac:dyDescent="0.3">
      <c r="A29" s="14">
        <f t="shared" si="1"/>
        <v>20</v>
      </c>
      <c r="B29" s="106" t="s">
        <v>533</v>
      </c>
      <c r="C29" s="90">
        <v>1997</v>
      </c>
      <c r="D29" s="90" t="s">
        <v>41</v>
      </c>
      <c r="E29" s="38"/>
      <c r="F29" s="52"/>
      <c r="G29" s="53">
        <f>IF(F29="",0,VLOOKUP(F29,'points ind'!$A$2:$B$52,2,FALSE))</f>
        <v>0</v>
      </c>
      <c r="H29" s="51">
        <f>IF(F29="",0,VLOOKUP(F29,'points clubs'!$A$2:$B$51,2,FALSE))</f>
        <v>0</v>
      </c>
      <c r="I29" s="52"/>
      <c r="J29" s="53">
        <f>IF(I29="",0,VLOOKUP(I29,'points ind'!$A$2:$B$52,2,FALSE))</f>
        <v>0</v>
      </c>
      <c r="K29" s="51">
        <f>IF(I29="",0,VLOOKUP(I29,'points clubs'!$A$2:$B$51,2,FALSE))</f>
        <v>0</v>
      </c>
      <c r="L29" s="41"/>
      <c r="M29" s="25">
        <f>IF(L29="",0,VLOOKUP(L29,'points ind'!$A$2:$B$52,2,FALSE))</f>
        <v>0</v>
      </c>
      <c r="N29" s="48">
        <f>IF(L29="",0,VLOOKUP(L29,'points clubs'!$A$2:$B$51,2,FALSE))</f>
        <v>0</v>
      </c>
      <c r="O29" s="54"/>
      <c r="P29" s="53">
        <f>IF(O29="",0,VLOOKUP(O29,'points ind'!$A$2:$B$52,2,FALSE))</f>
        <v>0</v>
      </c>
      <c r="Q29" s="51">
        <f>IF(O29="",0,VLOOKUP(O29,'points clubs'!$A$2:$B$51,2,FALSE))</f>
        <v>0</v>
      </c>
      <c r="R29" s="42"/>
      <c r="S29" s="25">
        <f>IF(R29="",0,VLOOKUP(R29,'points ind'!$A$2:$B$52,2,FALSE))</f>
        <v>0</v>
      </c>
      <c r="T29" s="48">
        <f>IF(R29="",0,VLOOKUP(R29,'points clubs'!$A$2:$B$51,2,FALSE))</f>
        <v>0</v>
      </c>
      <c r="U29" s="42"/>
      <c r="V29" s="25">
        <f>IF(U29="",0,VLOOKUP(U29,'points ind'!$A$2:$B$52,2,FALSE))</f>
        <v>0</v>
      </c>
      <c r="W29" s="48">
        <f>IF(U29="",0,VLOOKUP(U29,'points clubs'!$A$2:$B$51,2,FALSE))</f>
        <v>0</v>
      </c>
      <c r="X29" s="42">
        <v>11</v>
      </c>
      <c r="Y29" s="25">
        <f>IF(X29="",0,VLOOKUP(X29,'points ind'!$A$2:$B$52,2,FALSE))</f>
        <v>50</v>
      </c>
      <c r="Z29" s="48">
        <f>IF(X29="",0,VLOOKUP(X29,'points clubs'!$A$2:$B$51,2,FALSE))</f>
        <v>20</v>
      </c>
      <c r="AA29" s="261"/>
      <c r="AB29" s="262">
        <f>IF(AA29="",0,VLOOKUP(AA29,'points ind'!$A$2:$B$52,2,FALSE))</f>
        <v>0</v>
      </c>
      <c r="AC29" s="263">
        <f>IF(AA29="",0,VLOOKUP(AA29,'points clubs'!$A$2:$B$51,2,FALSE))</f>
        <v>0</v>
      </c>
      <c r="AD29" s="41"/>
      <c r="AE29" s="25">
        <f>IF(AD29="",0,VLOOKUP(AD29,'points ind'!$A$2:$B$52,2,FALSE))</f>
        <v>0</v>
      </c>
      <c r="AF29" s="48">
        <f>IF(AD29="",0,VLOOKUP(AD29,'points clubs'!$A$2:$B$51,2,FALSE))</f>
        <v>0</v>
      </c>
      <c r="AG29" s="41">
        <v>6</v>
      </c>
      <c r="AH29" s="25">
        <f>IF(AG29="",0,VLOOKUP(AG29,'points ind'!$A$2:$B$52,2,FALSE))</f>
        <v>75</v>
      </c>
      <c r="AI29" s="48">
        <f>IF(AG29="",0,VLOOKUP(AG29,'points clubs'!$A$2:$B$51,2,FALSE))</f>
        <v>50</v>
      </c>
      <c r="AJ29" s="26">
        <f t="shared" si="2"/>
        <v>125</v>
      </c>
      <c r="AK29" s="63">
        <f t="shared" si="3"/>
        <v>20</v>
      </c>
      <c r="AL29" s="257">
        <f>IF(AG29&gt;0,(LARGE((G29,M29,P29,S29,V29,Y29,AB29,AE29),1)+LARGE((G29,M29,P29,S29,V29,Y29,AB29,AE29),2)+LARGE((G29,M29,P29,S29,V29,Y29,AB29,AE29),3)+LARGE((G29,M29,P29,S29,V29,Y29,AB29,AE29),4)+AH29),(LARGE((G29,M29,P29,S29,V29,Y29,AB29,AE29),1)+LARGE((G29,M29,P29,S29,V29,Y29,AB29,AE29),2)+LARGE((G29,M29,P29,S29,V29,Y29,AB29,AE29),3)+LARGE((G29,M29,P29,S29,V29,Y29,AB29,AE29),4)+LARGE((G29,M29,P29,S29,V29,Y29,AB29,AE29),5)))</f>
        <v>125</v>
      </c>
      <c r="AM29" s="258">
        <f t="shared" si="4"/>
        <v>20</v>
      </c>
      <c r="AN29" s="22">
        <f t="shared" si="5"/>
        <v>0</v>
      </c>
      <c r="AO29" s="23">
        <f t="shared" si="6"/>
        <v>0</v>
      </c>
      <c r="AP29" s="23">
        <f t="shared" si="7"/>
        <v>0</v>
      </c>
      <c r="AQ29" s="23">
        <f t="shared" si="8"/>
        <v>0</v>
      </c>
      <c r="AR29" s="23">
        <f t="shared" si="9"/>
        <v>70</v>
      </c>
      <c r="AS29" s="23">
        <f t="shared" si="10"/>
        <v>0</v>
      </c>
      <c r="AT29" s="23">
        <f t="shared" si="11"/>
        <v>0</v>
      </c>
      <c r="AU29" s="23">
        <f t="shared" si="12"/>
        <v>0</v>
      </c>
      <c r="AV29" s="23">
        <f t="shared" si="13"/>
        <v>0</v>
      </c>
      <c r="AW29" s="23">
        <f t="shared" si="14"/>
        <v>0</v>
      </c>
      <c r="AX29" s="23">
        <f t="shared" si="15"/>
        <v>0</v>
      </c>
      <c r="AY29" s="23">
        <f t="shared" si="16"/>
        <v>0</v>
      </c>
      <c r="AZ29" s="23">
        <f t="shared" si="17"/>
        <v>0</v>
      </c>
      <c r="BA29" s="23">
        <f t="shared" si="18"/>
        <v>0</v>
      </c>
      <c r="BB29" s="27">
        <f t="shared" si="19"/>
        <v>0</v>
      </c>
      <c r="BC29" s="226">
        <f t="shared" si="20"/>
        <v>0</v>
      </c>
    </row>
    <row r="30" spans="1:55" s="6" customFormat="1" ht="15.75" thickBot="1" x14ac:dyDescent="0.3">
      <c r="A30" s="14">
        <f t="shared" si="1"/>
        <v>21</v>
      </c>
      <c r="B30" s="102" t="s">
        <v>276</v>
      </c>
      <c r="C30" s="95">
        <v>1997</v>
      </c>
      <c r="D30" s="95" t="s">
        <v>13</v>
      </c>
      <c r="E30" s="38">
        <v>2622146</v>
      </c>
      <c r="F30" s="52"/>
      <c r="G30" s="53">
        <f>IF(F30="",0,VLOOKUP(F30,'points ind'!$A$2:$B$52,2,FALSE))</f>
        <v>0</v>
      </c>
      <c r="H30" s="51">
        <f>IF(F30="",0,VLOOKUP(F30,'points clubs'!$A$2:$B$51,2,FALSE))</f>
        <v>0</v>
      </c>
      <c r="I30" s="52"/>
      <c r="J30" s="53">
        <f>IF(I30="",0,VLOOKUP(I30,'points ind'!$A$2:$B$52,2,FALSE))</f>
        <v>0</v>
      </c>
      <c r="K30" s="51">
        <f>IF(I30="",0,VLOOKUP(I30,'points clubs'!$A$2:$B$51,2,FALSE))</f>
        <v>0</v>
      </c>
      <c r="L30" s="41">
        <v>9</v>
      </c>
      <c r="M30" s="25">
        <f>IF(L30="",0,VLOOKUP(L30,'points ind'!$A$2:$B$52,2,FALSE))</f>
        <v>60</v>
      </c>
      <c r="N30" s="48">
        <f>IF(L30="",0,VLOOKUP(L30,'points clubs'!$A$2:$B$51,2,FALSE))</f>
        <v>25</v>
      </c>
      <c r="O30" s="52"/>
      <c r="P30" s="53">
        <f>IF(O30="",0,VLOOKUP(O30,'points ind'!$A$2:$B$52,2,FALSE))</f>
        <v>0</v>
      </c>
      <c r="Q30" s="51">
        <f>IF(O30="",0,VLOOKUP(O30,'points clubs'!$A$2:$B$51,2,FALSE))</f>
        <v>0</v>
      </c>
      <c r="R30" s="41"/>
      <c r="S30" s="25">
        <f>IF(R30="",0,VLOOKUP(R30,'points ind'!$A$2:$B$52,2,FALSE))</f>
        <v>0</v>
      </c>
      <c r="T30" s="48">
        <f>IF(R30="",0,VLOOKUP(R30,'points clubs'!$A$2:$B$51,2,FALSE))</f>
        <v>0</v>
      </c>
      <c r="U30" s="41">
        <v>14</v>
      </c>
      <c r="V30" s="25">
        <f>IF(U30="",0,VLOOKUP(U30,'points ind'!$A$2:$B$52,2,FALSE))</f>
        <v>44</v>
      </c>
      <c r="W30" s="48">
        <f>IF(U30="",0,VLOOKUP(U30,'points clubs'!$A$2:$B$51,2,FALSE))</f>
        <v>14</v>
      </c>
      <c r="X30" s="42"/>
      <c r="Y30" s="25">
        <f>IF(X30="",0,VLOOKUP(X30,'points ind'!$A$2:$B$52,2,FALSE))</f>
        <v>0</v>
      </c>
      <c r="Z30" s="48">
        <f>IF(X30="",0,VLOOKUP(X30,'points clubs'!$A$2:$B$51,2,FALSE))</f>
        <v>0</v>
      </c>
      <c r="AA30" s="261"/>
      <c r="AB30" s="262">
        <f>IF(AA30="",0,VLOOKUP(AA30,'points ind'!$A$2:$B$52,2,FALSE))</f>
        <v>0</v>
      </c>
      <c r="AC30" s="263">
        <f>IF(AA30="",0,VLOOKUP(AA30,'points clubs'!$A$2:$B$51,2,FALSE))</f>
        <v>0</v>
      </c>
      <c r="AD30" s="41"/>
      <c r="AE30" s="25">
        <f>IF(AD30="",0,VLOOKUP(AD30,'points ind'!$A$2:$B$52,2,FALSE))</f>
        <v>0</v>
      </c>
      <c r="AF30" s="48">
        <f>IF(AD30="",0,VLOOKUP(AD30,'points clubs'!$A$2:$B$51,2,FALSE))</f>
        <v>0</v>
      </c>
      <c r="AG30" s="41"/>
      <c r="AH30" s="25">
        <f>IF(AG30="",0,VLOOKUP(AG30,'points ind'!$A$2:$B$52,2,FALSE))</f>
        <v>0</v>
      </c>
      <c r="AI30" s="48">
        <f>IF(AG30="",0,VLOOKUP(AG30,'points clubs'!$A$2:$B$51,2,FALSE))</f>
        <v>0</v>
      </c>
      <c r="AJ30" s="26">
        <f t="shared" si="2"/>
        <v>104</v>
      </c>
      <c r="AK30" s="63">
        <f t="shared" si="3"/>
        <v>21</v>
      </c>
      <c r="AL30" s="257">
        <f>IF(AG30&gt;0,(LARGE((G30,M30,P30,S30,V30,Y30,AB30,AE30),1)+LARGE((G30,M30,P30,S30,V30,Y30,AB30,AE30),2)+LARGE((G30,M30,P30,S30,V30,Y30,AB30,AE30),3)+LARGE((G30,M30,P30,S30,V30,Y30,AB30,AE30),4)+AH30),(LARGE((G30,M30,P30,S30,V30,Y30,AB30,AE30),1)+LARGE((G30,M30,P30,S30,V30,Y30,AB30,AE30),2)+LARGE((G30,M30,P30,S30,V30,Y30,AB30,AE30),3)+LARGE((G30,M30,P30,S30,V30,Y30,AB30,AE30),4)+LARGE((G30,M30,P30,S30,V30,Y30,AB30,AE30),5)))</f>
        <v>104</v>
      </c>
      <c r="AM30" s="258">
        <f t="shared" si="4"/>
        <v>21</v>
      </c>
      <c r="AN30" s="22">
        <f t="shared" si="5"/>
        <v>0</v>
      </c>
      <c r="AO30" s="23">
        <f t="shared" si="6"/>
        <v>0</v>
      </c>
      <c r="AP30" s="23">
        <f t="shared" si="7"/>
        <v>0</v>
      </c>
      <c r="AQ30" s="23">
        <f t="shared" si="8"/>
        <v>39</v>
      </c>
      <c r="AR30" s="23">
        <f t="shared" si="9"/>
        <v>0</v>
      </c>
      <c r="AS30" s="23">
        <f t="shared" si="10"/>
        <v>0</v>
      </c>
      <c r="AT30" s="23">
        <f t="shared" si="11"/>
        <v>0</v>
      </c>
      <c r="AU30" s="23">
        <f t="shared" si="12"/>
        <v>0</v>
      </c>
      <c r="AV30" s="23">
        <f t="shared" si="13"/>
        <v>0</v>
      </c>
      <c r="AW30" s="23">
        <f t="shared" si="14"/>
        <v>0</v>
      </c>
      <c r="AX30" s="23">
        <f t="shared" si="15"/>
        <v>0</v>
      </c>
      <c r="AY30" s="23">
        <f t="shared" si="16"/>
        <v>0</v>
      </c>
      <c r="AZ30" s="23">
        <f t="shared" si="17"/>
        <v>0</v>
      </c>
      <c r="BA30" s="23">
        <f t="shared" si="18"/>
        <v>0</v>
      </c>
      <c r="BB30" s="27">
        <f t="shared" si="19"/>
        <v>0</v>
      </c>
      <c r="BC30" s="226">
        <f t="shared" si="20"/>
        <v>0</v>
      </c>
    </row>
    <row r="31" spans="1:55" s="6" customFormat="1" ht="15.75" thickBot="1" x14ac:dyDescent="0.3">
      <c r="A31" s="14">
        <f t="shared" si="1"/>
        <v>22</v>
      </c>
      <c r="B31" s="102" t="s">
        <v>272</v>
      </c>
      <c r="C31" s="95">
        <v>1997</v>
      </c>
      <c r="D31" s="95" t="s">
        <v>15</v>
      </c>
      <c r="E31" s="37">
        <v>2649156</v>
      </c>
      <c r="F31" s="52"/>
      <c r="G31" s="53">
        <f>IF(F31="",0,VLOOKUP(F31,'points ind'!$A$2:$B$52,2,FALSE))</f>
        <v>0</v>
      </c>
      <c r="H31" s="51">
        <f>IF(F31="",0,VLOOKUP(F31,'points clubs'!$A$2:$B$51,2,FALSE))</f>
        <v>0</v>
      </c>
      <c r="I31" s="52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/>
      <c r="M31" s="25">
        <f>IF(L31="",0,VLOOKUP(L31,'points ind'!$A$2:$B$52,2,FALSE))</f>
        <v>0</v>
      </c>
      <c r="N31" s="48">
        <f>IF(L31="",0,VLOOKUP(L31,'points clubs'!$A$2:$B$51,2,FALSE))</f>
        <v>0</v>
      </c>
      <c r="O31" s="52"/>
      <c r="P31" s="53">
        <f>IF(O31="",0,VLOOKUP(O31,'points ind'!$A$2:$B$52,2,FALSE))</f>
        <v>0</v>
      </c>
      <c r="Q31" s="51">
        <f>IF(O31="",0,VLOOKUP(O31,'points clubs'!$A$2:$B$51,2,FALSE))</f>
        <v>0</v>
      </c>
      <c r="R31" s="134">
        <v>1</v>
      </c>
      <c r="S31" s="25">
        <f>IF(R31="",0,VLOOKUP(R31,'points ind'!$A$2:$B$52,2,FALSE))</f>
        <v>100</v>
      </c>
      <c r="T31" s="48">
        <f>IF(R31="",0,VLOOKUP(R31,'points clubs'!$A$2:$B$51,2,FALSE))</f>
        <v>100</v>
      </c>
      <c r="U31" s="41"/>
      <c r="V31" s="25">
        <f>IF(U31="",0,VLOOKUP(U31,'points ind'!$A$2:$B$52,2,FALSE))</f>
        <v>0</v>
      </c>
      <c r="W31" s="48">
        <f>IF(U31="",0,VLOOKUP(U31,'points clubs'!$A$2:$B$51,2,FALSE))</f>
        <v>0</v>
      </c>
      <c r="X31" s="41"/>
      <c r="Y31" s="25">
        <f>IF(X31="",0,VLOOKUP(X31,'points ind'!$A$2:$B$52,2,FALSE))</f>
        <v>0</v>
      </c>
      <c r="Z31" s="48">
        <f>IF(X31="",0,VLOOKUP(X31,'points clubs'!$A$2:$B$51,2,FALSE))</f>
        <v>0</v>
      </c>
      <c r="AA31" s="261"/>
      <c r="AB31" s="262">
        <f>IF(AA31="",0,VLOOKUP(AA31,'points ind'!$A$2:$B$52,2,FALSE))</f>
        <v>0</v>
      </c>
      <c r="AC31" s="263">
        <f>IF(AA31="",0,VLOOKUP(AA31,'points clubs'!$A$2:$B$51,2,FALSE))</f>
        <v>0</v>
      </c>
      <c r="AD31" s="41"/>
      <c r="AE31" s="25">
        <f>IF(AD31="",0,VLOOKUP(AD31,'points ind'!$A$2:$B$52,2,FALSE))</f>
        <v>0</v>
      </c>
      <c r="AF31" s="48">
        <f>IF(AD31="",0,VLOOKUP(AD31,'points clubs'!$A$2:$B$51,2,FALSE))</f>
        <v>0</v>
      </c>
      <c r="AG31" s="41"/>
      <c r="AH31" s="25">
        <f>IF(AG31="",0,VLOOKUP(AG31,'points ind'!$A$2:$B$52,2,FALSE))</f>
        <v>0</v>
      </c>
      <c r="AI31" s="48">
        <f>IF(AG31="",0,VLOOKUP(AG31,'points clubs'!$A$2:$B$51,2,FALSE))</f>
        <v>0</v>
      </c>
      <c r="AJ31" s="26">
        <f t="shared" si="2"/>
        <v>100</v>
      </c>
      <c r="AK31" s="63">
        <f t="shared" si="3"/>
        <v>22</v>
      </c>
      <c r="AL31" s="257">
        <f>IF(AG31&gt;0,(LARGE((G31,M31,P31,S31,V31,Y31,AB31,AE31),1)+LARGE((G31,M31,P31,S31,V31,Y31,AB31,AE31),2)+LARGE((G31,M31,P31,S31,V31,Y31,AB31,AE31),3)+LARGE((G31,M31,P31,S31,V31,Y31,AB31,AE31),4)+AH31),(LARGE((G31,M31,P31,S31,V31,Y31,AB31,AE31),1)+LARGE((G31,M31,P31,S31,V31,Y31,AB31,AE31),2)+LARGE((G31,M31,P31,S31,V31,Y31,AB31,AE31),3)+LARGE((G31,M31,P31,S31,V31,Y31,AB31,AE31),4)+LARGE((G31,M31,P31,S31,V31,Y31,AB31,AE31),5)))</f>
        <v>100</v>
      </c>
      <c r="AM31" s="258">
        <f t="shared" si="4"/>
        <v>22</v>
      </c>
      <c r="AN31" s="22">
        <f t="shared" si="5"/>
        <v>0</v>
      </c>
      <c r="AO31" s="23">
        <f t="shared" si="6"/>
        <v>0</v>
      </c>
      <c r="AP31" s="23">
        <f t="shared" si="7"/>
        <v>0</v>
      </c>
      <c r="AQ31" s="23">
        <f t="shared" si="8"/>
        <v>0</v>
      </c>
      <c r="AR31" s="23">
        <f t="shared" si="9"/>
        <v>0</v>
      </c>
      <c r="AS31" s="23">
        <f t="shared" si="10"/>
        <v>100</v>
      </c>
      <c r="AT31" s="23">
        <f t="shared" si="11"/>
        <v>0</v>
      </c>
      <c r="AU31" s="23">
        <f t="shared" si="12"/>
        <v>0</v>
      </c>
      <c r="AV31" s="23">
        <f t="shared" si="13"/>
        <v>0</v>
      </c>
      <c r="AW31" s="23">
        <f t="shared" si="14"/>
        <v>0</v>
      </c>
      <c r="AX31" s="23">
        <f t="shared" si="15"/>
        <v>0</v>
      </c>
      <c r="AY31" s="23">
        <f t="shared" si="16"/>
        <v>0</v>
      </c>
      <c r="AZ31" s="23">
        <f t="shared" si="17"/>
        <v>0</v>
      </c>
      <c r="BA31" s="23">
        <f t="shared" si="18"/>
        <v>0</v>
      </c>
      <c r="BB31" s="27">
        <f t="shared" si="19"/>
        <v>0</v>
      </c>
      <c r="BC31" s="226">
        <f t="shared" si="20"/>
        <v>0</v>
      </c>
    </row>
    <row r="32" spans="1:55" s="6" customFormat="1" ht="15.75" thickBot="1" x14ac:dyDescent="0.3">
      <c r="A32" s="14">
        <f t="shared" si="1"/>
        <v>22</v>
      </c>
      <c r="B32" s="96" t="s">
        <v>279</v>
      </c>
      <c r="C32" s="92">
        <v>1998</v>
      </c>
      <c r="D32" s="92" t="s">
        <v>17</v>
      </c>
      <c r="E32" s="37"/>
      <c r="F32" s="52"/>
      <c r="G32" s="53">
        <f>IF(F32="",0,VLOOKUP(F32,'points ind'!$A$2:$B$52,2,FALSE))</f>
        <v>0</v>
      </c>
      <c r="H32" s="51">
        <f>IF(F32="",0,VLOOKUP(F32,'points clubs'!$A$2:$B$51,2,FALSE))</f>
        <v>0</v>
      </c>
      <c r="I32" s="52"/>
      <c r="J32" s="53">
        <f>IF(I32="",0,VLOOKUP(I32,'points ind'!$A$2:$B$52,2,FALSE))</f>
        <v>0</v>
      </c>
      <c r="K32" s="51">
        <f>IF(I32="",0,VLOOKUP(I32,'points clubs'!$A$2:$B$51,2,FALSE))</f>
        <v>0</v>
      </c>
      <c r="L32" s="41"/>
      <c r="M32" s="25">
        <f>IF(L32="",0,VLOOKUP(L32,'points ind'!$A$2:$B$52,2,FALSE))</f>
        <v>0</v>
      </c>
      <c r="N32" s="48">
        <f>IF(L32="",0,VLOOKUP(L32,'points clubs'!$A$2:$B$51,2,FALSE))</f>
        <v>0</v>
      </c>
      <c r="O32" s="52"/>
      <c r="P32" s="53">
        <f>IF(O32="",0,VLOOKUP(O32,'points ind'!$A$2:$B$52,2,FALSE))</f>
        <v>0</v>
      </c>
      <c r="Q32" s="51">
        <f>IF(O32="",0,VLOOKUP(O32,'points clubs'!$A$2:$B$51,2,FALSE))</f>
        <v>0</v>
      </c>
      <c r="R32" s="41"/>
      <c r="S32" s="25">
        <f>IF(R32="",0,VLOOKUP(R32,'points ind'!$A$2:$B$52,2,FALSE))</f>
        <v>0</v>
      </c>
      <c r="T32" s="48">
        <f>IF(R32="",0,VLOOKUP(R32,'points clubs'!$A$2:$B$51,2,FALSE))</f>
        <v>0</v>
      </c>
      <c r="U32" s="42"/>
      <c r="V32" s="25">
        <f>IF(U32="",0,VLOOKUP(U32,'points ind'!$A$2:$B$52,2,FALSE))</f>
        <v>0</v>
      </c>
      <c r="W32" s="48">
        <f>IF(U32="",0,VLOOKUP(U32,'points clubs'!$A$2:$B$51,2,FALSE))</f>
        <v>0</v>
      </c>
      <c r="X32" s="134">
        <v>1</v>
      </c>
      <c r="Y32" s="25">
        <f>IF(X32="",0,VLOOKUP(X32,'points ind'!$A$2:$B$52,2,FALSE))</f>
        <v>100</v>
      </c>
      <c r="Z32" s="48">
        <f>IF(X32="",0,VLOOKUP(X32,'points clubs'!$A$2:$B$51,2,FALSE))</f>
        <v>100</v>
      </c>
      <c r="AA32" s="261"/>
      <c r="AB32" s="262">
        <f>IF(AA32="",0,VLOOKUP(AA32,'points ind'!$A$2:$B$52,2,FALSE))</f>
        <v>0</v>
      </c>
      <c r="AC32" s="263">
        <f>IF(AA32="",0,VLOOKUP(AA32,'points clubs'!$A$2:$B$51,2,FALSE))</f>
        <v>0</v>
      </c>
      <c r="AD32" s="41"/>
      <c r="AE32" s="25">
        <f>IF(AD32="",0,VLOOKUP(AD32,'points ind'!$A$2:$B$52,2,FALSE))</f>
        <v>0</v>
      </c>
      <c r="AF32" s="48">
        <f>IF(AD32="",0,VLOOKUP(AD32,'points clubs'!$A$2:$B$51,2,FALSE))</f>
        <v>0</v>
      </c>
      <c r="AG32" s="41"/>
      <c r="AH32" s="25">
        <f>IF(AG32="",0,VLOOKUP(AG32,'points ind'!$A$2:$B$52,2,FALSE))</f>
        <v>0</v>
      </c>
      <c r="AI32" s="48">
        <f>IF(AG32="",0,VLOOKUP(AG32,'points clubs'!$A$2:$B$51,2,FALSE))</f>
        <v>0</v>
      </c>
      <c r="AJ32" s="26">
        <f t="shared" si="2"/>
        <v>100</v>
      </c>
      <c r="AK32" s="63">
        <f t="shared" si="3"/>
        <v>22</v>
      </c>
      <c r="AL32" s="257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100</v>
      </c>
      <c r="AM32" s="258">
        <f t="shared" si="4"/>
        <v>22</v>
      </c>
      <c r="AN32" s="22">
        <f t="shared" si="5"/>
        <v>0</v>
      </c>
      <c r="AO32" s="23">
        <f t="shared" si="6"/>
        <v>0</v>
      </c>
      <c r="AP32" s="23">
        <f t="shared" si="7"/>
        <v>0</v>
      </c>
      <c r="AQ32" s="23">
        <f t="shared" si="8"/>
        <v>0</v>
      </c>
      <c r="AR32" s="23">
        <f t="shared" si="9"/>
        <v>0</v>
      </c>
      <c r="AS32" s="23">
        <f t="shared" si="10"/>
        <v>0</v>
      </c>
      <c r="AT32" s="23">
        <f t="shared" si="11"/>
        <v>0</v>
      </c>
      <c r="AU32" s="23">
        <f t="shared" si="12"/>
        <v>100</v>
      </c>
      <c r="AV32" s="23">
        <f t="shared" si="13"/>
        <v>0</v>
      </c>
      <c r="AW32" s="23">
        <f t="shared" si="14"/>
        <v>0</v>
      </c>
      <c r="AX32" s="23">
        <f t="shared" si="15"/>
        <v>0</v>
      </c>
      <c r="AY32" s="23">
        <f t="shared" si="16"/>
        <v>0</v>
      </c>
      <c r="AZ32" s="23">
        <f t="shared" si="17"/>
        <v>0</v>
      </c>
      <c r="BA32" s="23">
        <f t="shared" si="18"/>
        <v>0</v>
      </c>
      <c r="BB32" s="27">
        <f t="shared" si="19"/>
        <v>0</v>
      </c>
      <c r="BC32" s="226">
        <f t="shared" si="20"/>
        <v>0</v>
      </c>
    </row>
    <row r="33" spans="1:55" ht="15.75" thickBot="1" x14ac:dyDescent="0.3">
      <c r="A33" s="14">
        <f t="shared" si="1"/>
        <v>24</v>
      </c>
      <c r="B33" s="102" t="s">
        <v>294</v>
      </c>
      <c r="C33" s="95">
        <v>1997</v>
      </c>
      <c r="D33" s="95" t="s">
        <v>17</v>
      </c>
      <c r="E33" s="38">
        <v>2622396</v>
      </c>
      <c r="F33" s="52"/>
      <c r="G33" s="53">
        <f>IF(F33="",0,VLOOKUP(F33,'points ind'!$A$2:$B$52,2,FALSE))</f>
        <v>0</v>
      </c>
      <c r="H33" s="51">
        <f>IF(F33="",0,VLOOKUP(F33,'points clubs'!$A$2:$B$51,2,FALSE))</f>
        <v>0</v>
      </c>
      <c r="I33" s="52"/>
      <c r="J33" s="53">
        <f>IF(I33="",0,VLOOKUP(I33,'points ind'!$A$2:$B$52,2,FALSE))</f>
        <v>0</v>
      </c>
      <c r="K33" s="51">
        <f>IF(I33="",0,VLOOKUP(I33,'points clubs'!$A$2:$B$51,2,FALSE))</f>
        <v>0</v>
      </c>
      <c r="L33" s="41"/>
      <c r="M33" s="25">
        <f>IF(L33="",0,VLOOKUP(L33,'points ind'!$A$2:$B$52,2,FALSE))</f>
        <v>0</v>
      </c>
      <c r="N33" s="48">
        <f>IF(L33="",0,VLOOKUP(L33,'points clubs'!$A$2:$B$51,2,FALSE))</f>
        <v>0</v>
      </c>
      <c r="O33" s="54"/>
      <c r="P33" s="53">
        <f>IF(O33="",0,VLOOKUP(O33,'points ind'!$A$2:$B$52,2,FALSE))</f>
        <v>0</v>
      </c>
      <c r="Q33" s="51">
        <f>IF(O33="",0,VLOOKUP(O33,'points clubs'!$A$2:$B$51,2,FALSE))</f>
        <v>0</v>
      </c>
      <c r="R33" s="42">
        <v>2</v>
      </c>
      <c r="S33" s="25">
        <f>IF(R33="",0,VLOOKUP(R33,'points ind'!$A$2:$B$52,2,FALSE))</f>
        <v>95</v>
      </c>
      <c r="T33" s="48">
        <f>IF(R33="",0,VLOOKUP(R33,'points clubs'!$A$2:$B$51,2,FALSE))</f>
        <v>90</v>
      </c>
      <c r="U33" s="41"/>
      <c r="V33" s="25">
        <f>IF(U33="",0,VLOOKUP(U33,'points ind'!$A$2:$B$52,2,FALSE))</f>
        <v>0</v>
      </c>
      <c r="W33" s="48">
        <f>IF(U33="",0,VLOOKUP(U33,'points clubs'!$A$2:$B$51,2,FALSE))</f>
        <v>0</v>
      </c>
      <c r="X33" s="42"/>
      <c r="Y33" s="25">
        <f>IF(X33="",0,VLOOKUP(X33,'points ind'!$A$2:$B$52,2,FALSE))</f>
        <v>0</v>
      </c>
      <c r="Z33" s="48">
        <f>IF(X33="",0,VLOOKUP(X33,'points clubs'!$A$2:$B$51,2,FALSE))</f>
        <v>0</v>
      </c>
      <c r="AA33" s="261"/>
      <c r="AB33" s="262">
        <f>IF(AA33="",0,VLOOKUP(AA33,'points ind'!$A$2:$B$52,2,FALSE))</f>
        <v>0</v>
      </c>
      <c r="AC33" s="263">
        <f>IF(AA33="",0,VLOOKUP(AA33,'points clubs'!$A$2:$B$51,2,FALSE))</f>
        <v>0</v>
      </c>
      <c r="AD33" s="41"/>
      <c r="AE33" s="25">
        <f>IF(AD33="",0,VLOOKUP(AD33,'points ind'!$A$2:$B$52,2,FALSE))</f>
        <v>0</v>
      </c>
      <c r="AF33" s="48">
        <f>IF(AD33="",0,VLOOKUP(AD33,'points clubs'!$A$2:$B$51,2,FALSE))</f>
        <v>0</v>
      </c>
      <c r="AG33" s="41"/>
      <c r="AH33" s="25">
        <f>IF(AG33="",0,VLOOKUP(AG33,'points ind'!$A$2:$B$52,2,FALSE))</f>
        <v>0</v>
      </c>
      <c r="AI33" s="48">
        <f>IF(AG33="",0,VLOOKUP(AG33,'points clubs'!$A$2:$B$51,2,FALSE))</f>
        <v>0</v>
      </c>
      <c r="AJ33" s="26">
        <f t="shared" si="2"/>
        <v>95</v>
      </c>
      <c r="AK33" s="63">
        <f t="shared" si="3"/>
        <v>24</v>
      </c>
      <c r="AL33" s="257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95</v>
      </c>
      <c r="AM33" s="258">
        <f t="shared" si="4"/>
        <v>24</v>
      </c>
      <c r="AN33" s="22">
        <f t="shared" si="5"/>
        <v>0</v>
      </c>
      <c r="AO33" s="23">
        <f t="shared" si="6"/>
        <v>0</v>
      </c>
      <c r="AP33" s="23">
        <f t="shared" si="7"/>
        <v>0</v>
      </c>
      <c r="AQ33" s="23">
        <f t="shared" si="8"/>
        <v>0</v>
      </c>
      <c r="AR33" s="23">
        <f t="shared" si="9"/>
        <v>0</v>
      </c>
      <c r="AS33" s="23">
        <f t="shared" si="10"/>
        <v>0</v>
      </c>
      <c r="AT33" s="23">
        <f t="shared" si="11"/>
        <v>0</v>
      </c>
      <c r="AU33" s="23">
        <f t="shared" si="12"/>
        <v>90</v>
      </c>
      <c r="AV33" s="23">
        <f t="shared" si="13"/>
        <v>0</v>
      </c>
      <c r="AW33" s="23">
        <f t="shared" si="14"/>
        <v>0</v>
      </c>
      <c r="AX33" s="23">
        <f t="shared" si="15"/>
        <v>0</v>
      </c>
      <c r="AY33" s="23">
        <f t="shared" si="16"/>
        <v>0</v>
      </c>
      <c r="AZ33" s="23">
        <f t="shared" si="17"/>
        <v>0</v>
      </c>
      <c r="BA33" s="23">
        <f t="shared" si="18"/>
        <v>0</v>
      </c>
      <c r="BB33" s="27">
        <f t="shared" si="19"/>
        <v>0</v>
      </c>
      <c r="BC33" s="226">
        <f t="shared" si="20"/>
        <v>0</v>
      </c>
    </row>
    <row r="34" spans="1:55" ht="15.75" thickBot="1" x14ac:dyDescent="0.3">
      <c r="A34" s="14">
        <f t="shared" si="1"/>
        <v>25</v>
      </c>
      <c r="B34" s="91" t="s">
        <v>280</v>
      </c>
      <c r="C34" s="97">
        <v>1998</v>
      </c>
      <c r="D34" s="97" t="s">
        <v>17</v>
      </c>
      <c r="E34" s="38"/>
      <c r="F34" s="52"/>
      <c r="G34" s="53">
        <f>IF(F34="",0,VLOOKUP(F34,'points ind'!$A$2:$B$52,2,FALSE))</f>
        <v>0</v>
      </c>
      <c r="H34" s="51">
        <f>IF(F34="",0,VLOOKUP(F34,'points clubs'!$A$2:$B$51,2,FALSE))</f>
        <v>0</v>
      </c>
      <c r="I34" s="52"/>
      <c r="J34" s="53">
        <f>IF(I34="",0,VLOOKUP(I34,'points ind'!$A$2:$B$52,2,FALSE))</f>
        <v>0</v>
      </c>
      <c r="K34" s="51">
        <f>IF(I34="",0,VLOOKUP(I34,'points clubs'!$A$2:$B$51,2,FALSE))</f>
        <v>0</v>
      </c>
      <c r="L34" s="41"/>
      <c r="M34" s="25">
        <f>IF(L34="",0,VLOOKUP(L34,'points ind'!$A$2:$B$52,2,FALSE))</f>
        <v>0</v>
      </c>
      <c r="N34" s="48">
        <f>IF(L34="",0,VLOOKUP(L34,'points clubs'!$A$2:$B$51,2,FALSE))</f>
        <v>0</v>
      </c>
      <c r="O34" s="52"/>
      <c r="P34" s="53">
        <f>IF(O34="",0,VLOOKUP(O34,'points ind'!$A$2:$B$52,2,FALSE))</f>
        <v>0</v>
      </c>
      <c r="Q34" s="51">
        <f>IF(O34="",0,VLOOKUP(O34,'points clubs'!$A$2:$B$51,2,FALSE))</f>
        <v>0</v>
      </c>
      <c r="R34" s="41"/>
      <c r="S34" s="25">
        <f>IF(R34="",0,VLOOKUP(R34,'points ind'!$A$2:$B$52,2,FALSE))</f>
        <v>0</v>
      </c>
      <c r="T34" s="48">
        <f>IF(R34="",0,VLOOKUP(R34,'points clubs'!$A$2:$B$51,2,FALSE))</f>
        <v>0</v>
      </c>
      <c r="U34" s="42"/>
      <c r="V34" s="25">
        <f>IF(U34="",0,VLOOKUP(U34,'points ind'!$A$2:$B$52,2,FALSE))</f>
        <v>0</v>
      </c>
      <c r="W34" s="48">
        <f>IF(U34="",0,VLOOKUP(U34,'points clubs'!$A$2:$B$51,2,FALSE))</f>
        <v>0</v>
      </c>
      <c r="X34" s="41">
        <v>4</v>
      </c>
      <c r="Y34" s="25">
        <f>IF(X34="",0,VLOOKUP(X34,'points ind'!$A$2:$B$52,2,FALSE))</f>
        <v>85</v>
      </c>
      <c r="Z34" s="48">
        <f>IF(X34="",0,VLOOKUP(X34,'points clubs'!$A$2:$B$51,2,FALSE))</f>
        <v>70</v>
      </c>
      <c r="AA34" s="261"/>
      <c r="AB34" s="262">
        <f>IF(AA34="",0,VLOOKUP(AA34,'points ind'!$A$2:$B$52,2,FALSE))</f>
        <v>0</v>
      </c>
      <c r="AC34" s="263">
        <f>IF(AA34="",0,VLOOKUP(AA34,'points clubs'!$A$2:$B$51,2,FALSE))</f>
        <v>0</v>
      </c>
      <c r="AD34" s="41"/>
      <c r="AE34" s="25">
        <f>IF(AD34="",0,VLOOKUP(AD34,'points ind'!$A$2:$B$52,2,FALSE))</f>
        <v>0</v>
      </c>
      <c r="AF34" s="48">
        <f>IF(AD34="",0,VLOOKUP(AD34,'points clubs'!$A$2:$B$51,2,FALSE))</f>
        <v>0</v>
      </c>
      <c r="AG34" s="41"/>
      <c r="AH34" s="25">
        <f>IF(AG34="",0,VLOOKUP(AG34,'points ind'!$A$2:$B$52,2,FALSE))</f>
        <v>0</v>
      </c>
      <c r="AI34" s="48">
        <f>IF(AG34="",0,VLOOKUP(AG34,'points clubs'!$A$2:$B$51,2,FALSE))</f>
        <v>0</v>
      </c>
      <c r="AJ34" s="26">
        <f t="shared" si="2"/>
        <v>85</v>
      </c>
      <c r="AK34" s="63">
        <f t="shared" si="3"/>
        <v>25</v>
      </c>
      <c r="AL34" s="257">
        <f>IF(AG34&gt;0,(LARGE((G34,M34,P34,S34,V34,Y34,AB34,AE34),1)+LARGE((G34,M34,P34,S34,V34,Y34,AB34,AE34),2)+LARGE((G34,M34,P34,S34,V34,Y34,AB34,AE34),3)+LARGE((G34,M34,P34,S34,V34,Y34,AB34,AE34),4)+AH34),(LARGE((G34,M34,P34,S34,V34,Y34,AB34,AE34),1)+LARGE((G34,M34,P34,S34,V34,Y34,AB34,AE34),2)+LARGE((G34,M34,P34,S34,V34,Y34,AB34,AE34),3)+LARGE((G34,M34,P34,S34,V34,Y34,AB34,AE34),4)+LARGE((G34,M34,P34,S34,V34,Y34,AB34,AE34),5)))</f>
        <v>85</v>
      </c>
      <c r="AM34" s="258">
        <f t="shared" si="4"/>
        <v>25</v>
      </c>
      <c r="AN34" s="22">
        <f t="shared" si="5"/>
        <v>0</v>
      </c>
      <c r="AO34" s="23">
        <f t="shared" si="6"/>
        <v>0</v>
      </c>
      <c r="AP34" s="23">
        <f t="shared" si="7"/>
        <v>0</v>
      </c>
      <c r="AQ34" s="23">
        <f t="shared" si="8"/>
        <v>0</v>
      </c>
      <c r="AR34" s="23">
        <f t="shared" si="9"/>
        <v>0</v>
      </c>
      <c r="AS34" s="23">
        <f t="shared" si="10"/>
        <v>0</v>
      </c>
      <c r="AT34" s="23">
        <f t="shared" si="11"/>
        <v>0</v>
      </c>
      <c r="AU34" s="23">
        <f t="shared" si="12"/>
        <v>70</v>
      </c>
      <c r="AV34" s="23">
        <f t="shared" si="13"/>
        <v>0</v>
      </c>
      <c r="AW34" s="23">
        <f t="shared" si="14"/>
        <v>0</v>
      </c>
      <c r="AX34" s="23">
        <f t="shared" si="15"/>
        <v>0</v>
      </c>
      <c r="AY34" s="23">
        <f t="shared" si="16"/>
        <v>0</v>
      </c>
      <c r="AZ34" s="23">
        <f t="shared" si="17"/>
        <v>0</v>
      </c>
      <c r="BA34" s="23">
        <f t="shared" si="18"/>
        <v>0</v>
      </c>
      <c r="BB34" s="27">
        <f t="shared" si="19"/>
        <v>0</v>
      </c>
      <c r="BC34" s="226">
        <f t="shared" si="20"/>
        <v>0</v>
      </c>
    </row>
    <row r="35" spans="1:55" ht="15.75" thickBot="1" x14ac:dyDescent="0.3">
      <c r="A35" s="14">
        <f t="shared" si="1"/>
        <v>26</v>
      </c>
      <c r="B35" s="96" t="s">
        <v>289</v>
      </c>
      <c r="C35" s="92">
        <v>1998</v>
      </c>
      <c r="D35" s="92" t="s">
        <v>20</v>
      </c>
      <c r="E35" s="37">
        <v>2644090</v>
      </c>
      <c r="F35" s="52"/>
      <c r="G35" s="53">
        <f>IF(F35="",0,VLOOKUP(F35,'points ind'!$A$2:$B$52,2,FALSE))</f>
        <v>0</v>
      </c>
      <c r="H35" s="51">
        <f>IF(F35="",0,VLOOKUP(F35,'points clubs'!$A$2:$B$51,2,FALSE))</f>
        <v>0</v>
      </c>
      <c r="I35" s="52"/>
      <c r="J35" s="53">
        <f>IF(I35="",0,VLOOKUP(I35,'points ind'!$A$2:$B$52,2,FALSE))</f>
        <v>0</v>
      </c>
      <c r="K35" s="51">
        <f>IF(I35="",0,VLOOKUP(I35,'points clubs'!$A$2:$B$51,2,FALSE))</f>
        <v>0</v>
      </c>
      <c r="L35" s="41"/>
      <c r="M35" s="25">
        <f>IF(L35="",0,VLOOKUP(L35,'points ind'!$A$2:$B$52,2,FALSE))</f>
        <v>0</v>
      </c>
      <c r="N35" s="48">
        <f>IF(L35="",0,VLOOKUP(L35,'points clubs'!$A$2:$B$51,2,FALSE))</f>
        <v>0</v>
      </c>
      <c r="O35" s="52"/>
      <c r="P35" s="53">
        <f>IF(O35="",0,VLOOKUP(O35,'points ind'!$A$2:$B$52,2,FALSE))</f>
        <v>0</v>
      </c>
      <c r="Q35" s="51">
        <f>IF(O35="",0,VLOOKUP(O35,'points clubs'!$A$2:$B$51,2,FALSE))</f>
        <v>0</v>
      </c>
      <c r="R35" s="41">
        <v>6</v>
      </c>
      <c r="S35" s="25">
        <f>IF(R35="",0,VLOOKUP(R35,'points ind'!$A$2:$B$52,2,FALSE))</f>
        <v>75</v>
      </c>
      <c r="T35" s="48">
        <f>IF(R35="",0,VLOOKUP(R35,'points clubs'!$A$2:$B$51,2,FALSE))</f>
        <v>50</v>
      </c>
      <c r="U35" s="42"/>
      <c r="V35" s="25">
        <f>IF(U35="",0,VLOOKUP(U35,'points ind'!$A$2:$B$52,2,FALSE))</f>
        <v>0</v>
      </c>
      <c r="W35" s="48">
        <f>IF(U35="",0,VLOOKUP(U35,'points clubs'!$A$2:$B$51,2,FALSE))</f>
        <v>0</v>
      </c>
      <c r="X35" s="41"/>
      <c r="Y35" s="25">
        <f>IF(X35="",0,VLOOKUP(X35,'points ind'!$A$2:$B$52,2,FALSE))</f>
        <v>0</v>
      </c>
      <c r="Z35" s="48">
        <f>IF(X35="",0,VLOOKUP(X35,'points clubs'!$A$2:$B$51,2,FALSE))</f>
        <v>0</v>
      </c>
      <c r="AA35" s="261"/>
      <c r="AB35" s="262">
        <f>IF(AA35="",0,VLOOKUP(AA35,'points ind'!$A$2:$B$52,2,FALSE))</f>
        <v>0</v>
      </c>
      <c r="AC35" s="263">
        <f>IF(AA35="",0,VLOOKUP(AA35,'points clubs'!$A$2:$B$51,2,FALSE))</f>
        <v>0</v>
      </c>
      <c r="AD35" s="41"/>
      <c r="AE35" s="25">
        <f>IF(AD35="",0,VLOOKUP(AD35,'points ind'!$A$2:$B$52,2,FALSE))</f>
        <v>0</v>
      </c>
      <c r="AF35" s="48">
        <f>IF(AD35="",0,VLOOKUP(AD35,'points clubs'!$A$2:$B$51,2,FALSE))</f>
        <v>0</v>
      </c>
      <c r="AG35" s="41"/>
      <c r="AH35" s="25">
        <f>IF(AG35="",0,VLOOKUP(AG35,'points ind'!$A$2:$B$52,2,FALSE))</f>
        <v>0</v>
      </c>
      <c r="AI35" s="48">
        <f>IF(AG35="",0,VLOOKUP(AG35,'points clubs'!$A$2:$B$51,2,FALSE))</f>
        <v>0</v>
      </c>
      <c r="AJ35" s="26">
        <f t="shared" si="2"/>
        <v>75</v>
      </c>
      <c r="AK35" s="63">
        <f t="shared" si="3"/>
        <v>26</v>
      </c>
      <c r="AL35" s="257">
        <f>IF(AG35&gt;0,(LARGE((G35,M35,P35,S35,V35,Y35,AB35,AE35),1)+LARGE((G35,M35,P35,S35,V35,Y35,AB35,AE35),2)+LARGE((G35,M35,P35,S35,V35,Y35,AB35,AE35),3)+LARGE((G35,M35,P35,S35,V35,Y35,AB35,AE35),4)+AH35),(LARGE((G35,M35,P35,S35,V35,Y35,AB35,AE35),1)+LARGE((G35,M35,P35,S35,V35,Y35,AB35,AE35),2)+LARGE((G35,M35,P35,S35,V35,Y35,AB35,AE35),3)+LARGE((G35,M35,P35,S35,V35,Y35,AB35,AE35),4)+LARGE((G35,M35,P35,S35,V35,Y35,AB35,AE35),5)))</f>
        <v>75</v>
      </c>
      <c r="AM35" s="258">
        <f t="shared" si="4"/>
        <v>26</v>
      </c>
      <c r="AN35" s="22">
        <f t="shared" si="5"/>
        <v>0</v>
      </c>
      <c r="AO35" s="23">
        <f t="shared" si="6"/>
        <v>0</v>
      </c>
      <c r="AP35" s="23">
        <f t="shared" si="7"/>
        <v>0</v>
      </c>
      <c r="AQ35" s="23">
        <f t="shared" si="8"/>
        <v>0</v>
      </c>
      <c r="AR35" s="23">
        <f t="shared" si="9"/>
        <v>0</v>
      </c>
      <c r="AS35" s="23">
        <f t="shared" si="10"/>
        <v>0</v>
      </c>
      <c r="AT35" s="23">
        <f t="shared" si="11"/>
        <v>0</v>
      </c>
      <c r="AU35" s="23">
        <f t="shared" si="12"/>
        <v>0</v>
      </c>
      <c r="AV35" s="23">
        <f t="shared" si="13"/>
        <v>0</v>
      </c>
      <c r="AW35" s="23">
        <f t="shared" si="14"/>
        <v>0</v>
      </c>
      <c r="AX35" s="23">
        <f t="shared" si="15"/>
        <v>50</v>
      </c>
      <c r="AY35" s="23">
        <f t="shared" si="16"/>
        <v>0</v>
      </c>
      <c r="AZ35" s="23">
        <f t="shared" si="17"/>
        <v>0</v>
      </c>
      <c r="BA35" s="23">
        <f t="shared" si="18"/>
        <v>0</v>
      </c>
      <c r="BB35" s="27">
        <f t="shared" si="19"/>
        <v>0</v>
      </c>
      <c r="BC35" s="226">
        <f t="shared" si="20"/>
        <v>0</v>
      </c>
    </row>
    <row r="36" spans="1:55" ht="15.75" thickBot="1" x14ac:dyDescent="0.3">
      <c r="A36" s="14">
        <f t="shared" si="1"/>
        <v>27</v>
      </c>
      <c r="B36" s="106" t="s">
        <v>393</v>
      </c>
      <c r="C36" s="90">
        <v>1997</v>
      </c>
      <c r="D36" s="90" t="s">
        <v>15</v>
      </c>
      <c r="E36" s="38">
        <v>2659555</v>
      </c>
      <c r="F36" s="52"/>
      <c r="G36" s="53">
        <f>IF(F36="",0,VLOOKUP(F36,'points ind'!$A$2:$B$52,2,FALSE))</f>
        <v>0</v>
      </c>
      <c r="H36" s="51">
        <f>IF(F36="",0,VLOOKUP(F36,'points clubs'!$A$2:$B$51,2,FALSE))</f>
        <v>0</v>
      </c>
      <c r="I36" s="52"/>
      <c r="J36" s="53">
        <f>IF(I36="",0,VLOOKUP(I36,'points ind'!$A$2:$B$52,2,FALSE))</f>
        <v>0</v>
      </c>
      <c r="K36" s="51">
        <f>IF(I36="",0,VLOOKUP(I36,'points clubs'!$A$2:$B$51,2,FALSE))</f>
        <v>0</v>
      </c>
      <c r="L36" s="41"/>
      <c r="M36" s="25">
        <f>IF(L36="",0,VLOOKUP(L36,'points ind'!$A$2:$B$52,2,FALSE))</f>
        <v>0</v>
      </c>
      <c r="N36" s="48">
        <f>IF(L36="",0,VLOOKUP(L36,'points clubs'!$A$2:$B$51,2,FALSE))</f>
        <v>0</v>
      </c>
      <c r="O36" s="54"/>
      <c r="P36" s="53">
        <f>IF(O36="",0,VLOOKUP(O36,'points ind'!$A$2:$B$52,2,FALSE))</f>
        <v>0</v>
      </c>
      <c r="Q36" s="51">
        <f>IF(O36="",0,VLOOKUP(O36,'points clubs'!$A$2:$B$51,2,FALSE))</f>
        <v>0</v>
      </c>
      <c r="R36" s="42"/>
      <c r="S36" s="25">
        <f>IF(R36="",0,VLOOKUP(R36,'points ind'!$A$2:$B$52,2,FALSE))</f>
        <v>0</v>
      </c>
      <c r="T36" s="48">
        <f>IF(R36="",0,VLOOKUP(R36,'points clubs'!$A$2:$B$51,2,FALSE))</f>
        <v>0</v>
      </c>
      <c r="U36" s="42"/>
      <c r="V36" s="25">
        <f>IF(U36="",0,VLOOKUP(U36,'points ind'!$A$2:$B$52,2,FALSE))</f>
        <v>0</v>
      </c>
      <c r="W36" s="48">
        <f>IF(U36="",0,VLOOKUP(U36,'points clubs'!$A$2:$B$51,2,FALSE))</f>
        <v>0</v>
      </c>
      <c r="X36" s="42">
        <v>11</v>
      </c>
      <c r="Y36" s="25">
        <f>IF(X36="",0,VLOOKUP(X36,'points ind'!$A$2:$B$52,2,FALSE))</f>
        <v>50</v>
      </c>
      <c r="Z36" s="48">
        <f>IF(X36="",0,VLOOKUP(X36,'points clubs'!$A$2:$B$51,2,FALSE))</f>
        <v>20</v>
      </c>
      <c r="AA36" s="261"/>
      <c r="AB36" s="262">
        <f>IF(AA36="",0,VLOOKUP(AA36,'points ind'!$A$2:$B$52,2,FALSE))</f>
        <v>0</v>
      </c>
      <c r="AC36" s="263">
        <f>IF(AA36="",0,VLOOKUP(AA36,'points clubs'!$A$2:$B$51,2,FALSE))</f>
        <v>0</v>
      </c>
      <c r="AD36" s="41"/>
      <c r="AE36" s="25">
        <f>IF(AD36="",0,VLOOKUP(AD36,'points ind'!$A$2:$B$52,2,FALSE))</f>
        <v>0</v>
      </c>
      <c r="AF36" s="48">
        <f>IF(AD36="",0,VLOOKUP(AD36,'points clubs'!$A$2:$B$51,2,FALSE))</f>
        <v>0</v>
      </c>
      <c r="AG36" s="41"/>
      <c r="AH36" s="25">
        <f>IF(AG36="",0,VLOOKUP(AG36,'points ind'!$A$2:$B$52,2,FALSE))</f>
        <v>0</v>
      </c>
      <c r="AI36" s="48">
        <f>IF(AG36="",0,VLOOKUP(AG36,'points clubs'!$A$2:$B$51,2,FALSE))</f>
        <v>0</v>
      </c>
      <c r="AJ36" s="26">
        <f t="shared" si="2"/>
        <v>50</v>
      </c>
      <c r="AK36" s="63">
        <f t="shared" si="3"/>
        <v>27</v>
      </c>
      <c r="AL36" s="257">
        <f>IF(AG36&gt;0,(LARGE((G36,M36,P36,S36,V36,Y36,AB36,AE36),1)+LARGE((G36,M36,P36,S36,V36,Y36,AB36,AE36),2)+LARGE((G36,M36,P36,S36,V36,Y36,AB36,AE36),3)+LARGE((G36,M36,P36,S36,V36,Y36,AB36,AE36),4)+AH36),(LARGE((G36,M36,P36,S36,V36,Y36,AB36,AE36),1)+LARGE((G36,M36,P36,S36,V36,Y36,AB36,AE36),2)+LARGE((G36,M36,P36,S36,V36,Y36,AB36,AE36),3)+LARGE((G36,M36,P36,S36,V36,Y36,AB36,AE36),4)+LARGE((G36,M36,P36,S36,V36,Y36,AB36,AE36),5)))</f>
        <v>50</v>
      </c>
      <c r="AM36" s="258">
        <f t="shared" si="4"/>
        <v>27</v>
      </c>
      <c r="AN36" s="22">
        <f t="shared" si="5"/>
        <v>0</v>
      </c>
      <c r="AO36" s="23">
        <f t="shared" si="6"/>
        <v>0</v>
      </c>
      <c r="AP36" s="23">
        <f t="shared" si="7"/>
        <v>0</v>
      </c>
      <c r="AQ36" s="23">
        <f t="shared" si="8"/>
        <v>0</v>
      </c>
      <c r="AR36" s="23">
        <f t="shared" si="9"/>
        <v>0</v>
      </c>
      <c r="AS36" s="23">
        <f t="shared" si="10"/>
        <v>20</v>
      </c>
      <c r="AT36" s="23">
        <f t="shared" si="11"/>
        <v>0</v>
      </c>
      <c r="AU36" s="23">
        <f t="shared" si="12"/>
        <v>0</v>
      </c>
      <c r="AV36" s="23">
        <f t="shared" si="13"/>
        <v>0</v>
      </c>
      <c r="AW36" s="23">
        <f t="shared" si="14"/>
        <v>0</v>
      </c>
      <c r="AX36" s="23">
        <f t="shared" si="15"/>
        <v>0</v>
      </c>
      <c r="AY36" s="23">
        <f t="shared" si="16"/>
        <v>0</v>
      </c>
      <c r="AZ36" s="23">
        <f t="shared" si="17"/>
        <v>0</v>
      </c>
      <c r="BA36" s="23">
        <f t="shared" si="18"/>
        <v>0</v>
      </c>
      <c r="BB36" s="27">
        <f t="shared" si="19"/>
        <v>0</v>
      </c>
      <c r="BC36" s="226">
        <f t="shared" si="20"/>
        <v>0</v>
      </c>
    </row>
    <row r="37" spans="1:55" ht="15.75" thickBot="1" x14ac:dyDescent="0.3">
      <c r="A37" s="14">
        <f t="shared" si="1"/>
        <v>28</v>
      </c>
      <c r="B37" s="96" t="s">
        <v>281</v>
      </c>
      <c r="C37" s="92">
        <v>1998</v>
      </c>
      <c r="D37" s="92" t="s">
        <v>20</v>
      </c>
      <c r="E37" s="37">
        <v>2650964</v>
      </c>
      <c r="F37" s="52"/>
      <c r="G37" s="53">
        <f>IF(F37="",0,VLOOKUP(F37,'points ind'!$A$2:$B$52,2,FALSE))</f>
        <v>0</v>
      </c>
      <c r="H37" s="51">
        <f>IF(F37="",0,VLOOKUP(F37,'points clubs'!$A$2:$B$51,2,FALSE))</f>
        <v>0</v>
      </c>
      <c r="I37" s="52"/>
      <c r="J37" s="53">
        <f>IF(I37="",0,VLOOKUP(I37,'points ind'!$A$2:$B$52,2,FALSE))</f>
        <v>0</v>
      </c>
      <c r="K37" s="51">
        <f>IF(I37="",0,VLOOKUP(I37,'points clubs'!$A$2:$B$51,2,FALSE))</f>
        <v>0</v>
      </c>
      <c r="L37" s="41"/>
      <c r="M37" s="25">
        <f>IF(L37="",0,VLOOKUP(L37,'points ind'!$A$2:$B$52,2,FALSE))</f>
        <v>0</v>
      </c>
      <c r="N37" s="48">
        <f>IF(L37="",0,VLOOKUP(L37,'points clubs'!$A$2:$B$51,2,FALSE))</f>
        <v>0</v>
      </c>
      <c r="O37" s="52"/>
      <c r="P37" s="53">
        <f>IF(O37="",0,VLOOKUP(O37,'points ind'!$A$2:$B$52,2,FALSE))</f>
        <v>0</v>
      </c>
      <c r="Q37" s="51">
        <f>IF(O37="",0,VLOOKUP(O37,'points clubs'!$A$2:$B$51,2,FALSE))</f>
        <v>0</v>
      </c>
      <c r="R37" s="41">
        <v>13</v>
      </c>
      <c r="S37" s="25">
        <f>IF(R37="",0,VLOOKUP(R37,'points ind'!$A$2:$B$52,2,FALSE))</f>
        <v>46</v>
      </c>
      <c r="T37" s="48">
        <f>IF(R37="",0,VLOOKUP(R37,'points clubs'!$A$2:$B$51,2,FALSE))</f>
        <v>16</v>
      </c>
      <c r="U37" s="41"/>
      <c r="V37" s="25">
        <f>IF(U37="",0,VLOOKUP(U37,'points ind'!$A$2:$B$52,2,FALSE))</f>
        <v>0</v>
      </c>
      <c r="W37" s="48">
        <f>IF(U37="",0,VLOOKUP(U37,'points clubs'!$A$2:$B$51,2,FALSE))</f>
        <v>0</v>
      </c>
      <c r="X37" s="41"/>
      <c r="Y37" s="25">
        <f>IF(X37="",0,VLOOKUP(X37,'points ind'!$A$2:$B$52,2,FALSE))</f>
        <v>0</v>
      </c>
      <c r="Z37" s="48">
        <f>IF(X37="",0,VLOOKUP(X37,'points clubs'!$A$2:$B$51,2,FALSE))</f>
        <v>0</v>
      </c>
      <c r="AA37" s="261"/>
      <c r="AB37" s="262">
        <f>IF(AA37="",0,VLOOKUP(AA37,'points ind'!$A$2:$B$52,2,FALSE))</f>
        <v>0</v>
      </c>
      <c r="AC37" s="263">
        <f>IF(AA37="",0,VLOOKUP(AA37,'points clubs'!$A$2:$B$51,2,FALSE))</f>
        <v>0</v>
      </c>
      <c r="AD37" s="41"/>
      <c r="AE37" s="25">
        <f>IF(AD37="",0,VLOOKUP(AD37,'points ind'!$A$2:$B$52,2,FALSE))</f>
        <v>0</v>
      </c>
      <c r="AF37" s="48">
        <f>IF(AD37="",0,VLOOKUP(AD37,'points clubs'!$A$2:$B$51,2,FALSE))</f>
        <v>0</v>
      </c>
      <c r="AG37" s="41"/>
      <c r="AH37" s="25">
        <f>IF(AG37="",0,VLOOKUP(AG37,'points ind'!$A$2:$B$52,2,FALSE))</f>
        <v>0</v>
      </c>
      <c r="AI37" s="48">
        <f>IF(AG37="",0,VLOOKUP(AG37,'points clubs'!$A$2:$B$51,2,FALSE))</f>
        <v>0</v>
      </c>
      <c r="AJ37" s="26">
        <f t="shared" si="2"/>
        <v>46</v>
      </c>
      <c r="AK37" s="63">
        <f t="shared" si="3"/>
        <v>28</v>
      </c>
      <c r="AL37" s="257">
        <f>IF(AG37&gt;0,(LARGE((G37,M37,P37,S37,V37,Y37,AB37,AE37),1)+LARGE((G37,M37,P37,S37,V37,Y37,AB37,AE37),2)+LARGE((G37,M37,P37,S37,V37,Y37,AB37,AE37),3)+LARGE((G37,M37,P37,S37,V37,Y37,AB37,AE37),4)+AH37),(LARGE((G37,M37,P37,S37,V37,Y37,AB37,AE37),1)+LARGE((G37,M37,P37,S37,V37,Y37,AB37,AE37),2)+LARGE((G37,M37,P37,S37,V37,Y37,AB37,AE37),3)+LARGE((G37,M37,P37,S37,V37,Y37,AB37,AE37),4)+LARGE((G37,M37,P37,S37,V37,Y37,AB37,AE37),5)))</f>
        <v>46</v>
      </c>
      <c r="AM37" s="258">
        <f t="shared" si="4"/>
        <v>28</v>
      </c>
      <c r="AN37" s="22">
        <f t="shared" si="5"/>
        <v>0</v>
      </c>
      <c r="AO37" s="23">
        <f t="shared" si="6"/>
        <v>0</v>
      </c>
      <c r="AP37" s="23">
        <f t="shared" si="7"/>
        <v>0</v>
      </c>
      <c r="AQ37" s="23">
        <f t="shared" si="8"/>
        <v>0</v>
      </c>
      <c r="AR37" s="23">
        <f t="shared" si="9"/>
        <v>0</v>
      </c>
      <c r="AS37" s="23">
        <f t="shared" si="10"/>
        <v>0</v>
      </c>
      <c r="AT37" s="23">
        <f t="shared" si="11"/>
        <v>0</v>
      </c>
      <c r="AU37" s="23">
        <f t="shared" si="12"/>
        <v>0</v>
      </c>
      <c r="AV37" s="23">
        <f t="shared" si="13"/>
        <v>0</v>
      </c>
      <c r="AW37" s="23">
        <f t="shared" si="14"/>
        <v>0</v>
      </c>
      <c r="AX37" s="23">
        <f t="shared" si="15"/>
        <v>16</v>
      </c>
      <c r="AY37" s="23">
        <f t="shared" si="16"/>
        <v>0</v>
      </c>
      <c r="AZ37" s="23">
        <f t="shared" si="17"/>
        <v>0</v>
      </c>
      <c r="BA37" s="23">
        <f t="shared" si="18"/>
        <v>0</v>
      </c>
      <c r="BB37" s="27">
        <f t="shared" si="19"/>
        <v>0</v>
      </c>
      <c r="BC37" s="226">
        <f t="shared" si="20"/>
        <v>0</v>
      </c>
    </row>
    <row r="38" spans="1:55" ht="15.75" thickBot="1" x14ac:dyDescent="0.3">
      <c r="A38" s="14">
        <f t="shared" si="1"/>
        <v>29</v>
      </c>
      <c r="B38" s="91" t="s">
        <v>277</v>
      </c>
      <c r="C38" s="92">
        <v>1998</v>
      </c>
      <c r="D38" s="92" t="s">
        <v>21</v>
      </c>
      <c r="E38" s="37">
        <v>26448974</v>
      </c>
      <c r="F38" s="52"/>
      <c r="G38" s="53">
        <f>IF(F38="",0,VLOOKUP(F38,'points ind'!$A$2:$B$52,2,FALSE))</f>
        <v>0</v>
      </c>
      <c r="H38" s="51">
        <f>IF(F38="",0,VLOOKUP(F38,'points clubs'!$A$2:$B$51,2,FALSE))</f>
        <v>0</v>
      </c>
      <c r="I38" s="52"/>
      <c r="J38" s="53">
        <f>IF(I38="",0,VLOOKUP(I38,'points ind'!$A$2:$B$52,2,FALSE))</f>
        <v>0</v>
      </c>
      <c r="K38" s="51">
        <f>IF(I38="",0,VLOOKUP(I38,'points clubs'!$A$2:$B$51,2,FALSE))</f>
        <v>0</v>
      </c>
      <c r="L38" s="41"/>
      <c r="M38" s="25">
        <f>IF(L38="",0,VLOOKUP(L38,'points ind'!$A$2:$B$52,2,FALSE))</f>
        <v>0</v>
      </c>
      <c r="N38" s="48">
        <f>IF(L38="",0,VLOOKUP(L38,'points clubs'!$A$2:$B$51,2,FALSE))</f>
        <v>0</v>
      </c>
      <c r="O38" s="54"/>
      <c r="P38" s="53">
        <f>IF(O38="",0,VLOOKUP(O38,'points ind'!$A$2:$B$52,2,FALSE))</f>
        <v>0</v>
      </c>
      <c r="Q38" s="51">
        <f>IF(O38="",0,VLOOKUP(O38,'points clubs'!$A$2:$B$51,2,FALSE))</f>
        <v>0</v>
      </c>
      <c r="R38" s="42"/>
      <c r="S38" s="25">
        <f>IF(R38="",0,VLOOKUP(R38,'points ind'!$A$2:$B$52,2,FALSE))</f>
        <v>0</v>
      </c>
      <c r="T38" s="48">
        <f>IF(R38="",0,VLOOKUP(R38,'points clubs'!$A$2:$B$51,2,FALSE))</f>
        <v>0</v>
      </c>
      <c r="U38" s="41">
        <v>15</v>
      </c>
      <c r="V38" s="25">
        <f>IF(U38="",0,VLOOKUP(U38,'points ind'!$A$2:$B$52,2,FALSE))</f>
        <v>42</v>
      </c>
      <c r="W38" s="48">
        <f>IF(U38="",0,VLOOKUP(U38,'points clubs'!$A$2:$B$51,2,FALSE))</f>
        <v>12</v>
      </c>
      <c r="X38" s="41"/>
      <c r="Y38" s="25">
        <f>IF(X38="",0,VLOOKUP(X38,'points ind'!$A$2:$B$52,2,FALSE))</f>
        <v>0</v>
      </c>
      <c r="Z38" s="48">
        <f>IF(X38="",0,VLOOKUP(X38,'points clubs'!$A$2:$B$51,2,FALSE))</f>
        <v>0</v>
      </c>
      <c r="AA38" s="261"/>
      <c r="AB38" s="262">
        <f>IF(AA38="",0,VLOOKUP(AA38,'points ind'!$A$2:$B$52,2,FALSE))</f>
        <v>0</v>
      </c>
      <c r="AC38" s="263">
        <f>IF(AA38="",0,VLOOKUP(AA38,'points clubs'!$A$2:$B$51,2,FALSE))</f>
        <v>0</v>
      </c>
      <c r="AD38" s="41"/>
      <c r="AE38" s="25">
        <f>IF(AD38="",0,VLOOKUP(AD38,'points ind'!$A$2:$B$52,2,FALSE))</f>
        <v>0</v>
      </c>
      <c r="AF38" s="48">
        <f>IF(AD38="",0,VLOOKUP(AD38,'points clubs'!$A$2:$B$51,2,FALSE))</f>
        <v>0</v>
      </c>
      <c r="AG38" s="41"/>
      <c r="AH38" s="25">
        <f>IF(AG38="",0,VLOOKUP(AG38,'points ind'!$A$2:$B$52,2,FALSE))</f>
        <v>0</v>
      </c>
      <c r="AI38" s="48">
        <f>IF(AG38="",0,VLOOKUP(AG38,'points clubs'!$A$2:$B$51,2,FALSE))</f>
        <v>0</v>
      </c>
      <c r="AJ38" s="26">
        <f t="shared" si="2"/>
        <v>42</v>
      </c>
      <c r="AK38" s="63">
        <f t="shared" si="3"/>
        <v>29</v>
      </c>
      <c r="AL38" s="257">
        <f>IF(AG38&gt;0,(LARGE((G38,M38,P38,S38,V38,Y38,AB38,AE38),1)+LARGE((G38,M38,P38,S38,V38,Y38,AB38,AE38),2)+LARGE((G38,M38,P38,S38,V38,Y38,AB38,AE38),3)+LARGE((G38,M38,P38,S38,V38,Y38,AB38,AE38),4)+AH38),(LARGE((G38,M38,P38,S38,V38,Y38,AB38,AE38),1)+LARGE((G38,M38,P38,S38,V38,Y38,AB38,AE38),2)+LARGE((G38,M38,P38,S38,V38,Y38,AB38,AE38),3)+LARGE((G38,M38,P38,S38,V38,Y38,AB38,AE38),4)+LARGE((G38,M38,P38,S38,V38,Y38,AB38,AE38),5)))</f>
        <v>42</v>
      </c>
      <c r="AM38" s="258">
        <f t="shared" si="4"/>
        <v>29</v>
      </c>
      <c r="AN38" s="22">
        <f t="shared" si="5"/>
        <v>0</v>
      </c>
      <c r="AO38" s="23">
        <f t="shared" si="6"/>
        <v>0</v>
      </c>
      <c r="AP38" s="23">
        <f t="shared" si="7"/>
        <v>0</v>
      </c>
      <c r="AQ38" s="23">
        <f t="shared" si="8"/>
        <v>0</v>
      </c>
      <c r="AR38" s="23">
        <f t="shared" si="9"/>
        <v>0</v>
      </c>
      <c r="AS38" s="23">
        <f t="shared" si="10"/>
        <v>0</v>
      </c>
      <c r="AT38" s="23">
        <f t="shared" si="11"/>
        <v>0</v>
      </c>
      <c r="AU38" s="23">
        <f t="shared" si="12"/>
        <v>0</v>
      </c>
      <c r="AV38" s="23">
        <f t="shared" si="13"/>
        <v>0</v>
      </c>
      <c r="AW38" s="23">
        <f t="shared" si="14"/>
        <v>0</v>
      </c>
      <c r="AX38" s="23">
        <f t="shared" si="15"/>
        <v>0</v>
      </c>
      <c r="AY38" s="23">
        <f t="shared" si="16"/>
        <v>12</v>
      </c>
      <c r="AZ38" s="23">
        <f t="shared" si="17"/>
        <v>0</v>
      </c>
      <c r="BA38" s="23">
        <f t="shared" si="18"/>
        <v>0</v>
      </c>
      <c r="BB38" s="27">
        <f t="shared" si="19"/>
        <v>0</v>
      </c>
      <c r="BC38" s="226">
        <f t="shared" si="20"/>
        <v>0</v>
      </c>
    </row>
    <row r="39" spans="1:55" ht="15.75" thickBot="1" x14ac:dyDescent="0.3">
      <c r="A39" s="14">
        <f t="shared" si="1"/>
        <v>30</v>
      </c>
      <c r="B39" s="106" t="s">
        <v>482</v>
      </c>
      <c r="C39" s="90">
        <v>1997</v>
      </c>
      <c r="D39" s="90" t="s">
        <v>17</v>
      </c>
      <c r="E39" s="38">
        <v>2631872</v>
      </c>
      <c r="F39" s="52"/>
      <c r="G39" s="53">
        <f>IF(F39="",0,VLOOKUP(F39,'points ind'!$A$2:$B$52,2,FALSE))</f>
        <v>0</v>
      </c>
      <c r="H39" s="51">
        <f>IF(F39="",0,VLOOKUP(F39,'points clubs'!$A$2:$B$51,2,FALSE))</f>
        <v>0</v>
      </c>
      <c r="I39" s="52"/>
      <c r="J39" s="53">
        <f>IF(I39="",0,VLOOKUP(I39,'points ind'!$A$2:$B$52,2,FALSE))</f>
        <v>0</v>
      </c>
      <c r="K39" s="51">
        <f>IF(I39="",0,VLOOKUP(I39,'points clubs'!$A$2:$B$51,2,FALSE))</f>
        <v>0</v>
      </c>
      <c r="L39" s="41"/>
      <c r="M39" s="25">
        <f>IF(L39="",0,VLOOKUP(L39,'points ind'!$A$2:$B$52,2,FALSE))</f>
        <v>0</v>
      </c>
      <c r="N39" s="48">
        <f>IF(L39="",0,VLOOKUP(L39,'points clubs'!$A$2:$B$51,2,FALSE))</f>
        <v>0</v>
      </c>
      <c r="O39" s="54"/>
      <c r="P39" s="53">
        <f>IF(O39="",0,VLOOKUP(O39,'points ind'!$A$2:$B$52,2,FALSE))</f>
        <v>0</v>
      </c>
      <c r="Q39" s="51">
        <f>IF(O39="",0,VLOOKUP(O39,'points clubs'!$A$2:$B$51,2,FALSE))</f>
        <v>0</v>
      </c>
      <c r="R39" s="42">
        <v>16</v>
      </c>
      <c r="S39" s="25">
        <f>IF(R39="",0,VLOOKUP(R39,'points ind'!$A$2:$B$52,2,FALSE))</f>
        <v>40</v>
      </c>
      <c r="T39" s="48">
        <f>IF(R39="",0,VLOOKUP(R39,'points clubs'!$A$2:$B$51,2,FALSE))</f>
        <v>10</v>
      </c>
      <c r="U39" s="41"/>
      <c r="V39" s="25">
        <f>IF(U39="",0,VLOOKUP(U39,'points ind'!$A$2:$B$52,2,FALSE))</f>
        <v>0</v>
      </c>
      <c r="W39" s="48">
        <f>IF(U39="",0,VLOOKUP(U39,'points clubs'!$A$2:$B$51,2,FALSE))</f>
        <v>0</v>
      </c>
      <c r="X39" s="41"/>
      <c r="Y39" s="25">
        <f>IF(X39="",0,VLOOKUP(X39,'points ind'!$A$2:$B$52,2,FALSE))</f>
        <v>0</v>
      </c>
      <c r="Z39" s="48">
        <f>IF(X39="",0,VLOOKUP(X39,'points clubs'!$A$2:$B$51,2,FALSE))</f>
        <v>0</v>
      </c>
      <c r="AA39" s="261"/>
      <c r="AB39" s="262">
        <f>IF(AA39="",0,VLOOKUP(AA39,'points ind'!$A$2:$B$52,2,FALSE))</f>
        <v>0</v>
      </c>
      <c r="AC39" s="263">
        <f>IF(AA39="",0,VLOOKUP(AA39,'points clubs'!$A$2:$B$51,2,FALSE))</f>
        <v>0</v>
      </c>
      <c r="AD39" s="41"/>
      <c r="AE39" s="25">
        <f>IF(AD39="",0,VLOOKUP(AD39,'points ind'!$A$2:$B$52,2,FALSE))</f>
        <v>0</v>
      </c>
      <c r="AF39" s="48">
        <f>IF(AD39="",0,VLOOKUP(AD39,'points clubs'!$A$2:$B$51,2,FALSE))</f>
        <v>0</v>
      </c>
      <c r="AG39" s="41"/>
      <c r="AH39" s="25">
        <f>IF(AG39="",0,VLOOKUP(AG39,'points ind'!$A$2:$B$52,2,FALSE))</f>
        <v>0</v>
      </c>
      <c r="AI39" s="48">
        <f>IF(AG39="",0,VLOOKUP(AG39,'points clubs'!$A$2:$B$51,2,FALSE))</f>
        <v>0</v>
      </c>
      <c r="AJ39" s="26">
        <f t="shared" si="2"/>
        <v>40</v>
      </c>
      <c r="AK39" s="63">
        <f t="shared" si="3"/>
        <v>30</v>
      </c>
      <c r="AL39" s="257">
        <f>IF(AG39&gt;0,(LARGE((G39,M39,P39,S39,V39,Y39,AB39,AE39),1)+LARGE((G39,M39,P39,S39,V39,Y39,AB39,AE39),2)+LARGE((G39,M39,P39,S39,V39,Y39,AB39,AE39),3)+LARGE((G39,M39,P39,S39,V39,Y39,AB39,AE39),4)+AH39),(LARGE((G39,M39,P39,S39,V39,Y39,AB39,AE39),1)+LARGE((G39,M39,P39,S39,V39,Y39,AB39,AE39),2)+LARGE((G39,M39,P39,S39,V39,Y39,AB39,AE39),3)+LARGE((G39,M39,P39,S39,V39,Y39,AB39,AE39),4)+LARGE((G39,M39,P39,S39,V39,Y39,AB39,AE39),5)))</f>
        <v>40</v>
      </c>
      <c r="AM39" s="258">
        <f t="shared" si="4"/>
        <v>30</v>
      </c>
      <c r="AN39" s="22">
        <f t="shared" si="5"/>
        <v>0</v>
      </c>
      <c r="AO39" s="23">
        <f t="shared" si="6"/>
        <v>0</v>
      </c>
      <c r="AP39" s="23">
        <f t="shared" si="7"/>
        <v>0</v>
      </c>
      <c r="AQ39" s="23">
        <f t="shared" si="8"/>
        <v>0</v>
      </c>
      <c r="AR39" s="23">
        <f t="shared" si="9"/>
        <v>0</v>
      </c>
      <c r="AS39" s="23">
        <f t="shared" si="10"/>
        <v>0</v>
      </c>
      <c r="AT39" s="23">
        <f t="shared" si="11"/>
        <v>0</v>
      </c>
      <c r="AU39" s="23">
        <f t="shared" si="12"/>
        <v>10</v>
      </c>
      <c r="AV39" s="23">
        <f t="shared" si="13"/>
        <v>0</v>
      </c>
      <c r="AW39" s="23">
        <f t="shared" si="14"/>
        <v>0</v>
      </c>
      <c r="AX39" s="23">
        <f t="shared" si="15"/>
        <v>0</v>
      </c>
      <c r="AY39" s="23">
        <f t="shared" si="16"/>
        <v>0</v>
      </c>
      <c r="AZ39" s="23">
        <f t="shared" si="17"/>
        <v>0</v>
      </c>
      <c r="BA39" s="23">
        <f t="shared" si="18"/>
        <v>0</v>
      </c>
      <c r="BB39" s="27">
        <f t="shared" si="19"/>
        <v>0</v>
      </c>
      <c r="BC39" s="226">
        <f t="shared" si="20"/>
        <v>0</v>
      </c>
    </row>
    <row r="40" spans="1:55" ht="15.75" thickBot="1" x14ac:dyDescent="0.3">
      <c r="A40" s="14">
        <f t="shared" si="1"/>
        <v>31</v>
      </c>
      <c r="B40" s="91" t="s">
        <v>262</v>
      </c>
      <c r="C40" s="92">
        <v>1998</v>
      </c>
      <c r="D40" s="92" t="s">
        <v>18</v>
      </c>
      <c r="E40" s="37"/>
      <c r="F40" s="54"/>
      <c r="G40" s="53">
        <f>IF(F40="",0,VLOOKUP(F40,'points ind'!$A$2:$B$52,2,FALSE))</f>
        <v>0</v>
      </c>
      <c r="H40" s="51">
        <f>IF(F40="",0,VLOOKUP(F40,'points clubs'!$A$2:$B$51,2,FALSE))</f>
        <v>0</v>
      </c>
      <c r="I40" s="54"/>
      <c r="J40" s="53">
        <f>IF(I40="",0,VLOOKUP(I40,'points ind'!$A$2:$B$52,2,FALSE))</f>
        <v>0</v>
      </c>
      <c r="K40" s="51">
        <f>IF(I40="",0,VLOOKUP(I40,'points clubs'!$A$2:$B$51,2,FALSE))</f>
        <v>0</v>
      </c>
      <c r="L40" s="42"/>
      <c r="M40" s="25">
        <f>IF(L40="",0,VLOOKUP(L40,'points ind'!$A$2:$B$52,2,FALSE))</f>
        <v>0</v>
      </c>
      <c r="N40" s="48">
        <f>IF(L40="",0,VLOOKUP(L40,'points clubs'!$A$2:$B$51,2,FALSE))</f>
        <v>0</v>
      </c>
      <c r="O40" s="52"/>
      <c r="P40" s="53">
        <f>IF(O40="",0,VLOOKUP(O40,'points ind'!$A$2:$B$52,2,FALSE))</f>
        <v>0</v>
      </c>
      <c r="Q40" s="51">
        <f>IF(O40="",0,VLOOKUP(O40,'points clubs'!$A$2:$B$51,2,FALSE))</f>
        <v>0</v>
      </c>
      <c r="R40" s="41"/>
      <c r="S40" s="25">
        <f>IF(R40="",0,VLOOKUP(R40,'points ind'!$A$2:$B$52,2,FALSE))</f>
        <v>0</v>
      </c>
      <c r="T40" s="48">
        <f>IF(R40="",0,VLOOKUP(R40,'points clubs'!$A$2:$B$51,2,FALSE))</f>
        <v>0</v>
      </c>
      <c r="U40" s="41"/>
      <c r="V40" s="25">
        <f>IF(U40="",0,VLOOKUP(U40,'points ind'!$A$2:$B$52,2,FALSE))</f>
        <v>0</v>
      </c>
      <c r="W40" s="48">
        <f>IF(U40="",0,VLOOKUP(U40,'points clubs'!$A$2:$B$51,2,FALSE))</f>
        <v>0</v>
      </c>
      <c r="X40" s="146"/>
      <c r="Y40" s="25">
        <f>IF(X40="",0,VLOOKUP(X40,'points ind'!$A$2:$B$52,2,FALSE))</f>
        <v>0</v>
      </c>
      <c r="Z40" s="48">
        <f>IF(X40="",0,VLOOKUP(X40,'points clubs'!$A$2:$B$51,2,FALSE))</f>
        <v>0</v>
      </c>
      <c r="AA40" s="261"/>
      <c r="AB40" s="262">
        <f>IF(AA40="",0,VLOOKUP(AA40,'points ind'!$A$2:$B$52,2,FALSE))</f>
        <v>0</v>
      </c>
      <c r="AC40" s="263">
        <f>IF(AA40="",0,VLOOKUP(AA40,'points clubs'!$A$2:$B$51,2,FALSE))</f>
        <v>0</v>
      </c>
      <c r="AD40" s="41"/>
      <c r="AE40" s="25">
        <f>IF(AD40="",0,VLOOKUP(AD40,'points ind'!$A$2:$B$52,2,FALSE))</f>
        <v>0</v>
      </c>
      <c r="AF40" s="48">
        <f>IF(AD40="",0,VLOOKUP(AD40,'points clubs'!$A$2:$B$51,2,FALSE))</f>
        <v>0</v>
      </c>
      <c r="AG40" s="41"/>
      <c r="AH40" s="25">
        <f>IF(AG40="",0,VLOOKUP(AG40,'points ind'!$A$2:$B$52,2,FALSE))</f>
        <v>0</v>
      </c>
      <c r="AI40" s="48">
        <f>IF(AG40="",0,VLOOKUP(AG40,'points clubs'!$A$2:$B$51,2,FALSE))</f>
        <v>0</v>
      </c>
      <c r="AJ40" s="26">
        <f t="shared" si="2"/>
        <v>0</v>
      </c>
      <c r="AK40" s="63">
        <f t="shared" si="3"/>
        <v>31</v>
      </c>
      <c r="AL40" s="257">
        <f>IF(AG40&gt;0,(LARGE((G40,M40,P40,S40,V40,Y40,AB40,AE40),1)+LARGE((G40,M40,P40,S40,V40,Y40,AB40,AE40),2)+LARGE((G40,M40,P40,S40,V40,Y40,AB40,AE40),3)+LARGE((G40,M40,P40,S40,V40,Y40,AB40,AE40),4)+AH40),(LARGE((G40,M40,P40,S40,V40,Y40,AB40,AE40),1)+LARGE((G40,M40,P40,S40,V40,Y40,AB40,AE40),2)+LARGE((G40,M40,P40,S40,V40,Y40,AB40,AE40),3)+LARGE((G40,M40,P40,S40,V40,Y40,AB40,AE40),4)+LARGE((G40,M40,P40,S40,V40,Y40,AB40,AE40),5)))</f>
        <v>0</v>
      </c>
      <c r="AM40" s="258">
        <f t="shared" si="4"/>
        <v>31</v>
      </c>
      <c r="AN40" s="22">
        <f t="shared" si="5"/>
        <v>0</v>
      </c>
      <c r="AO40" s="23">
        <f t="shared" si="6"/>
        <v>0</v>
      </c>
      <c r="AP40" s="23">
        <f t="shared" si="7"/>
        <v>0</v>
      </c>
      <c r="AQ40" s="23">
        <f t="shared" si="8"/>
        <v>0</v>
      </c>
      <c r="AR40" s="23">
        <f t="shared" si="9"/>
        <v>0</v>
      </c>
      <c r="AS40" s="23">
        <f t="shared" si="10"/>
        <v>0</v>
      </c>
      <c r="AT40" s="23">
        <f t="shared" si="11"/>
        <v>0</v>
      </c>
      <c r="AU40" s="23">
        <f t="shared" si="12"/>
        <v>0</v>
      </c>
      <c r="AV40" s="23">
        <f t="shared" si="13"/>
        <v>0</v>
      </c>
      <c r="AW40" s="23">
        <f t="shared" si="14"/>
        <v>0</v>
      </c>
      <c r="AX40" s="23">
        <f t="shared" si="15"/>
        <v>0</v>
      </c>
      <c r="AY40" s="23">
        <f t="shared" si="16"/>
        <v>0</v>
      </c>
      <c r="AZ40" s="23">
        <f t="shared" si="17"/>
        <v>0</v>
      </c>
      <c r="BA40" s="23">
        <f t="shared" si="18"/>
        <v>0</v>
      </c>
      <c r="BB40" s="27">
        <f t="shared" si="19"/>
        <v>0</v>
      </c>
      <c r="BC40" s="226">
        <f t="shared" si="20"/>
        <v>0</v>
      </c>
    </row>
    <row r="41" spans="1:55" ht="15.75" thickBot="1" x14ac:dyDescent="0.3">
      <c r="A41" s="14">
        <f t="shared" si="1"/>
        <v>31</v>
      </c>
      <c r="B41" s="106" t="s">
        <v>263</v>
      </c>
      <c r="C41" s="95">
        <v>1997</v>
      </c>
      <c r="D41" s="95" t="s">
        <v>21</v>
      </c>
      <c r="E41" s="37"/>
      <c r="F41" s="54"/>
      <c r="G41" s="53">
        <f>IF(F41="",0,VLOOKUP(F41,'points ind'!$A$2:$B$52,2,FALSE))</f>
        <v>0</v>
      </c>
      <c r="H41" s="51">
        <f>IF(F41="",0,VLOOKUP(F41,'points clubs'!$A$2:$B$51,2,FALSE))</f>
        <v>0</v>
      </c>
      <c r="I41" s="54"/>
      <c r="J41" s="53">
        <f>IF(I41="",0,VLOOKUP(I41,'points ind'!$A$2:$B$52,2,FALSE))</f>
        <v>0</v>
      </c>
      <c r="K41" s="51">
        <f>IF(I41="",0,VLOOKUP(I41,'points clubs'!$A$2:$B$51,2,FALSE))</f>
        <v>0</v>
      </c>
      <c r="L41" s="42"/>
      <c r="M41" s="25">
        <f>IF(L41="",0,VLOOKUP(L41,'points ind'!$A$2:$B$52,2,FALSE))</f>
        <v>0</v>
      </c>
      <c r="N41" s="48">
        <f>IF(L41="",0,VLOOKUP(L41,'points clubs'!$A$2:$B$51,2,FALSE))</f>
        <v>0</v>
      </c>
      <c r="O41" s="52"/>
      <c r="P41" s="53">
        <f>IF(O41="",0,VLOOKUP(O41,'points ind'!$A$2:$B$52,2,FALSE))</f>
        <v>0</v>
      </c>
      <c r="Q41" s="51">
        <f>IF(O41="",0,VLOOKUP(O41,'points clubs'!$A$2:$B$51,2,FALSE))</f>
        <v>0</v>
      </c>
      <c r="R41" s="41"/>
      <c r="S41" s="25">
        <f>IF(R41="",0,VLOOKUP(R41,'points ind'!$A$2:$B$52,2,FALSE))</f>
        <v>0</v>
      </c>
      <c r="T41" s="48">
        <f>IF(R41="",0,VLOOKUP(R41,'points clubs'!$A$2:$B$51,2,FALSE))</f>
        <v>0</v>
      </c>
      <c r="U41" s="41"/>
      <c r="V41" s="25">
        <f>IF(U41="",0,VLOOKUP(U41,'points ind'!$A$2:$B$52,2,FALSE))</f>
        <v>0</v>
      </c>
      <c r="W41" s="48">
        <f>IF(U41="",0,VLOOKUP(U41,'points clubs'!$A$2:$B$51,2,FALSE))</f>
        <v>0</v>
      </c>
      <c r="X41" s="41"/>
      <c r="Y41" s="25">
        <f>IF(X41="",0,VLOOKUP(X41,'points ind'!$A$2:$B$52,2,FALSE))</f>
        <v>0</v>
      </c>
      <c r="Z41" s="48">
        <f>IF(X41="",0,VLOOKUP(X41,'points clubs'!$A$2:$B$51,2,FALSE))</f>
        <v>0</v>
      </c>
      <c r="AA41" s="261"/>
      <c r="AB41" s="262">
        <f>IF(AA41="",0,VLOOKUP(AA41,'points ind'!$A$2:$B$52,2,FALSE))</f>
        <v>0</v>
      </c>
      <c r="AC41" s="263">
        <f>IF(AA41="",0,VLOOKUP(AA41,'points clubs'!$A$2:$B$51,2,FALSE))</f>
        <v>0</v>
      </c>
      <c r="AD41" s="41"/>
      <c r="AE41" s="25">
        <f>IF(AD41="",0,VLOOKUP(AD41,'points ind'!$A$2:$B$52,2,FALSE))</f>
        <v>0</v>
      </c>
      <c r="AF41" s="48">
        <f>IF(AD41="",0,VLOOKUP(AD41,'points clubs'!$A$2:$B$51,2,FALSE))</f>
        <v>0</v>
      </c>
      <c r="AG41" s="41"/>
      <c r="AH41" s="25">
        <f>IF(AG41="",0,VLOOKUP(AG41,'points ind'!$A$2:$B$52,2,FALSE))</f>
        <v>0</v>
      </c>
      <c r="AI41" s="48">
        <f>IF(AG41="",0,VLOOKUP(AG41,'points clubs'!$A$2:$B$51,2,FALSE))</f>
        <v>0</v>
      </c>
      <c r="AJ41" s="26">
        <f t="shared" si="2"/>
        <v>0</v>
      </c>
      <c r="AK41" s="63">
        <f t="shared" si="3"/>
        <v>31</v>
      </c>
      <c r="AL41" s="257">
        <f>IF(AG41&gt;0,(LARGE((G41,M41,P41,S41,V41,Y41,AB41,AE41),1)+LARGE((G41,M41,P41,S41,V41,Y41,AB41,AE41),2)+LARGE((G41,M41,P41,S41,V41,Y41,AB41,AE41),3)+LARGE((G41,M41,P41,S41,V41,Y41,AB41,AE41),4)+AH41),(LARGE((G41,M41,P41,S41,V41,Y41,AB41,AE41),1)+LARGE((G41,M41,P41,S41,V41,Y41,AB41,AE41),2)+LARGE((G41,M41,P41,S41,V41,Y41,AB41,AE41),3)+LARGE((G41,M41,P41,S41,V41,Y41,AB41,AE41),4)+LARGE((G41,M41,P41,S41,V41,Y41,AB41,AE41),5)))</f>
        <v>0</v>
      </c>
      <c r="AM41" s="258">
        <f t="shared" si="4"/>
        <v>31</v>
      </c>
      <c r="AN41" s="22">
        <f t="shared" si="5"/>
        <v>0</v>
      </c>
      <c r="AO41" s="23">
        <f t="shared" si="6"/>
        <v>0</v>
      </c>
      <c r="AP41" s="23">
        <f t="shared" si="7"/>
        <v>0</v>
      </c>
      <c r="AQ41" s="23">
        <f t="shared" si="8"/>
        <v>0</v>
      </c>
      <c r="AR41" s="23">
        <f t="shared" si="9"/>
        <v>0</v>
      </c>
      <c r="AS41" s="23">
        <f t="shared" si="10"/>
        <v>0</v>
      </c>
      <c r="AT41" s="23">
        <f t="shared" si="11"/>
        <v>0</v>
      </c>
      <c r="AU41" s="23">
        <f t="shared" si="12"/>
        <v>0</v>
      </c>
      <c r="AV41" s="23">
        <f t="shared" si="13"/>
        <v>0</v>
      </c>
      <c r="AW41" s="23">
        <f t="shared" si="14"/>
        <v>0</v>
      </c>
      <c r="AX41" s="23">
        <f t="shared" si="15"/>
        <v>0</v>
      </c>
      <c r="AY41" s="23">
        <f t="shared" si="16"/>
        <v>0</v>
      </c>
      <c r="AZ41" s="23">
        <f t="shared" si="17"/>
        <v>0</v>
      </c>
      <c r="BA41" s="23">
        <f t="shared" si="18"/>
        <v>0</v>
      </c>
      <c r="BB41" s="27">
        <f t="shared" si="19"/>
        <v>0</v>
      </c>
      <c r="BC41" s="226">
        <f t="shared" si="20"/>
        <v>0</v>
      </c>
    </row>
    <row r="42" spans="1:55" ht="15.75" thickBot="1" x14ac:dyDescent="0.3">
      <c r="A42" s="14">
        <f t="shared" si="1"/>
        <v>31</v>
      </c>
      <c r="B42" s="106" t="s">
        <v>265</v>
      </c>
      <c r="C42" s="90">
        <v>1997</v>
      </c>
      <c r="D42" s="90" t="s">
        <v>15</v>
      </c>
      <c r="E42" s="37"/>
      <c r="F42" s="54"/>
      <c r="G42" s="53">
        <f>IF(F42="",0,VLOOKUP(F42,'points ind'!$A$2:$B$52,2,FALSE))</f>
        <v>0</v>
      </c>
      <c r="H42" s="51">
        <f>IF(F42="",0,VLOOKUP(F42,'points clubs'!$A$2:$B$51,2,FALSE))</f>
        <v>0</v>
      </c>
      <c r="I42" s="54"/>
      <c r="J42" s="53">
        <f>IF(I42="",0,VLOOKUP(I42,'points ind'!$A$2:$B$52,2,FALSE))</f>
        <v>0</v>
      </c>
      <c r="K42" s="51">
        <f>IF(I42="",0,VLOOKUP(I42,'points clubs'!$A$2:$B$51,2,FALSE))</f>
        <v>0</v>
      </c>
      <c r="L42" s="42"/>
      <c r="M42" s="25">
        <f>IF(L42="",0,VLOOKUP(L42,'points ind'!$A$2:$B$52,2,FALSE))</f>
        <v>0</v>
      </c>
      <c r="N42" s="48">
        <f>IF(L42="",0,VLOOKUP(L42,'points clubs'!$A$2:$B$51,2,FALSE))</f>
        <v>0</v>
      </c>
      <c r="O42" s="52"/>
      <c r="P42" s="53">
        <f>IF(O42="",0,VLOOKUP(O42,'points ind'!$A$2:$B$52,2,FALSE))</f>
        <v>0</v>
      </c>
      <c r="Q42" s="51">
        <f>IF(O42="",0,VLOOKUP(O42,'points clubs'!$A$2:$B$51,2,FALSE))</f>
        <v>0</v>
      </c>
      <c r="R42" s="41"/>
      <c r="S42" s="25">
        <f>IF(R42="",0,VLOOKUP(R42,'points ind'!$A$2:$B$52,2,FALSE))</f>
        <v>0</v>
      </c>
      <c r="T42" s="48">
        <f>IF(R42="",0,VLOOKUP(R42,'points clubs'!$A$2:$B$51,2,FALSE))</f>
        <v>0</v>
      </c>
      <c r="U42" s="41"/>
      <c r="V42" s="25">
        <f>IF(U42="",0,VLOOKUP(U42,'points ind'!$A$2:$B$52,2,FALSE))</f>
        <v>0</v>
      </c>
      <c r="W42" s="48">
        <f>IF(U42="",0,VLOOKUP(U42,'points clubs'!$A$2:$B$51,2,FALSE))</f>
        <v>0</v>
      </c>
      <c r="X42" s="41"/>
      <c r="Y42" s="25">
        <f>IF(X42="",0,VLOOKUP(X42,'points ind'!$A$2:$B$52,2,FALSE))</f>
        <v>0</v>
      </c>
      <c r="Z42" s="48">
        <f>IF(X42="",0,VLOOKUP(X42,'points clubs'!$A$2:$B$51,2,FALSE))</f>
        <v>0</v>
      </c>
      <c r="AA42" s="261"/>
      <c r="AB42" s="262">
        <f>IF(AA42="",0,VLOOKUP(AA42,'points ind'!$A$2:$B$52,2,FALSE))</f>
        <v>0</v>
      </c>
      <c r="AC42" s="263">
        <f>IF(AA42="",0,VLOOKUP(AA42,'points clubs'!$A$2:$B$51,2,FALSE))</f>
        <v>0</v>
      </c>
      <c r="AD42" s="41"/>
      <c r="AE42" s="25">
        <f>IF(AD42="",0,VLOOKUP(AD42,'points ind'!$A$2:$B$52,2,FALSE))</f>
        <v>0</v>
      </c>
      <c r="AF42" s="48">
        <f>IF(AD42="",0,VLOOKUP(AD42,'points clubs'!$A$2:$B$51,2,FALSE))</f>
        <v>0</v>
      </c>
      <c r="AG42" s="41"/>
      <c r="AH42" s="25">
        <f>IF(AG42="",0,VLOOKUP(AG42,'points ind'!$A$2:$B$52,2,FALSE))</f>
        <v>0</v>
      </c>
      <c r="AI42" s="48">
        <f>IF(AG42="",0,VLOOKUP(AG42,'points clubs'!$A$2:$B$51,2,FALSE))</f>
        <v>0</v>
      </c>
      <c r="AJ42" s="26">
        <f t="shared" si="2"/>
        <v>0</v>
      </c>
      <c r="AK42" s="63">
        <f t="shared" si="3"/>
        <v>31</v>
      </c>
      <c r="AL42" s="257">
        <f>IF(AG42&gt;0,(LARGE((G42,M42,P42,S42,V42,Y42,AB42,AE42),1)+LARGE((G42,M42,P42,S42,V42,Y42,AB42,AE42),2)+LARGE((G42,M42,P42,S42,V42,Y42,AB42,AE42),3)+LARGE((G42,M42,P42,S42,V42,Y42,AB42,AE42),4)+AH42),(LARGE((G42,M42,P42,S42,V42,Y42,AB42,AE42),1)+LARGE((G42,M42,P42,S42,V42,Y42,AB42,AE42),2)+LARGE((G42,M42,P42,S42,V42,Y42,AB42,AE42),3)+LARGE((G42,M42,P42,S42,V42,Y42,AB42,AE42),4)+LARGE((G42,M42,P42,S42,V42,Y42,AB42,AE42),5)))</f>
        <v>0</v>
      </c>
      <c r="AM42" s="258">
        <f t="shared" si="4"/>
        <v>31</v>
      </c>
      <c r="AN42" s="22">
        <f t="shared" si="5"/>
        <v>0</v>
      </c>
      <c r="AO42" s="23">
        <f t="shared" si="6"/>
        <v>0</v>
      </c>
      <c r="AP42" s="23">
        <f t="shared" si="7"/>
        <v>0</v>
      </c>
      <c r="AQ42" s="23">
        <f t="shared" si="8"/>
        <v>0</v>
      </c>
      <c r="AR42" s="23">
        <f t="shared" si="9"/>
        <v>0</v>
      </c>
      <c r="AS42" s="23">
        <f t="shared" si="10"/>
        <v>0</v>
      </c>
      <c r="AT42" s="23">
        <f t="shared" si="11"/>
        <v>0</v>
      </c>
      <c r="AU42" s="23">
        <f t="shared" si="12"/>
        <v>0</v>
      </c>
      <c r="AV42" s="23">
        <f t="shared" si="13"/>
        <v>0</v>
      </c>
      <c r="AW42" s="23">
        <f t="shared" si="14"/>
        <v>0</v>
      </c>
      <c r="AX42" s="23">
        <f t="shared" si="15"/>
        <v>0</v>
      </c>
      <c r="AY42" s="23">
        <f t="shared" si="16"/>
        <v>0</v>
      </c>
      <c r="AZ42" s="23">
        <f t="shared" si="17"/>
        <v>0</v>
      </c>
      <c r="BA42" s="23">
        <f t="shared" si="18"/>
        <v>0</v>
      </c>
      <c r="BB42" s="27">
        <f t="shared" si="19"/>
        <v>0</v>
      </c>
      <c r="BC42" s="226">
        <f t="shared" si="20"/>
        <v>0</v>
      </c>
    </row>
    <row r="43" spans="1:55" ht="15.75" thickBot="1" x14ac:dyDescent="0.3">
      <c r="A43" s="14">
        <f t="shared" si="1"/>
        <v>31</v>
      </c>
      <c r="B43" s="102" t="s">
        <v>266</v>
      </c>
      <c r="C43" s="95">
        <v>1997</v>
      </c>
      <c r="D43" s="95" t="s">
        <v>17</v>
      </c>
      <c r="E43" s="37"/>
      <c r="F43" s="54"/>
      <c r="G43" s="53">
        <f>IF(F43="",0,VLOOKUP(F43,'points ind'!$A$2:$B$52,2,FALSE))</f>
        <v>0</v>
      </c>
      <c r="H43" s="51">
        <f>IF(F43="",0,VLOOKUP(F43,'points clubs'!$A$2:$B$51,2,FALSE))</f>
        <v>0</v>
      </c>
      <c r="I43" s="54"/>
      <c r="J43" s="53">
        <f>IF(I43="",0,VLOOKUP(I43,'points ind'!$A$2:$B$52,2,FALSE))</f>
        <v>0</v>
      </c>
      <c r="K43" s="51">
        <f>IF(I43="",0,VLOOKUP(I43,'points clubs'!$A$2:$B$51,2,FALSE))</f>
        <v>0</v>
      </c>
      <c r="L43" s="42"/>
      <c r="M43" s="25">
        <f>IF(L43="",0,VLOOKUP(L43,'points ind'!$A$2:$B$52,2,FALSE))</f>
        <v>0</v>
      </c>
      <c r="N43" s="48">
        <f>IF(L43="",0,VLOOKUP(L43,'points clubs'!$A$2:$B$51,2,FALSE))</f>
        <v>0</v>
      </c>
      <c r="O43" s="52"/>
      <c r="P43" s="53">
        <f>IF(O43="",0,VLOOKUP(O43,'points ind'!$A$2:$B$52,2,FALSE))</f>
        <v>0</v>
      </c>
      <c r="Q43" s="51">
        <f>IF(O43="",0,VLOOKUP(O43,'points clubs'!$A$2:$B$51,2,FALSE))</f>
        <v>0</v>
      </c>
      <c r="R43" s="41"/>
      <c r="S43" s="25">
        <f>IF(R43="",0,VLOOKUP(R43,'points ind'!$A$2:$B$52,2,FALSE))</f>
        <v>0</v>
      </c>
      <c r="T43" s="48">
        <f>IF(R43="",0,VLOOKUP(R43,'points clubs'!$A$2:$B$51,2,FALSE))</f>
        <v>0</v>
      </c>
      <c r="U43" s="41"/>
      <c r="V43" s="25">
        <f>IF(U43="",0,VLOOKUP(U43,'points ind'!$A$2:$B$52,2,FALSE))</f>
        <v>0</v>
      </c>
      <c r="W43" s="48">
        <f>IF(U43="",0,VLOOKUP(U43,'points clubs'!$A$2:$B$51,2,FALSE))</f>
        <v>0</v>
      </c>
      <c r="X43" s="41"/>
      <c r="Y43" s="25">
        <f>IF(X43="",0,VLOOKUP(X43,'points ind'!$A$2:$B$52,2,FALSE))</f>
        <v>0</v>
      </c>
      <c r="Z43" s="48">
        <f>IF(X43="",0,VLOOKUP(X43,'points clubs'!$A$2:$B$51,2,FALSE))</f>
        <v>0</v>
      </c>
      <c r="AA43" s="261"/>
      <c r="AB43" s="262">
        <f>IF(AA43="",0,VLOOKUP(AA43,'points ind'!$A$2:$B$52,2,FALSE))</f>
        <v>0</v>
      </c>
      <c r="AC43" s="263">
        <f>IF(AA43="",0,VLOOKUP(AA43,'points clubs'!$A$2:$B$51,2,FALSE))</f>
        <v>0</v>
      </c>
      <c r="AD43" s="41"/>
      <c r="AE43" s="25">
        <f>IF(AD43="",0,VLOOKUP(AD43,'points ind'!$A$2:$B$52,2,FALSE))</f>
        <v>0</v>
      </c>
      <c r="AF43" s="48">
        <f>IF(AD43="",0,VLOOKUP(AD43,'points clubs'!$A$2:$B$51,2,FALSE))</f>
        <v>0</v>
      </c>
      <c r="AG43" s="41"/>
      <c r="AH43" s="25">
        <f>IF(AG43="",0,VLOOKUP(AG43,'points ind'!$A$2:$B$52,2,FALSE))</f>
        <v>0</v>
      </c>
      <c r="AI43" s="48">
        <f>IF(AG43="",0,VLOOKUP(AG43,'points clubs'!$A$2:$B$51,2,FALSE))</f>
        <v>0</v>
      </c>
      <c r="AJ43" s="26">
        <f t="shared" si="2"/>
        <v>0</v>
      </c>
      <c r="AK43" s="63">
        <f t="shared" si="3"/>
        <v>31</v>
      </c>
      <c r="AL43" s="257">
        <f>IF(AG43&gt;0,(LARGE((G43,M43,P43,S43,V43,Y43,AB43,AE43),1)+LARGE((G43,M43,P43,S43,V43,Y43,AB43,AE43),2)+LARGE((G43,M43,P43,S43,V43,Y43,AB43,AE43),3)+LARGE((G43,M43,P43,S43,V43,Y43,AB43,AE43),4)+AH43),(LARGE((G43,M43,P43,S43,V43,Y43,AB43,AE43),1)+LARGE((G43,M43,P43,S43,V43,Y43,AB43,AE43),2)+LARGE((G43,M43,P43,S43,V43,Y43,AB43,AE43),3)+LARGE((G43,M43,P43,S43,V43,Y43,AB43,AE43),4)+LARGE((G43,M43,P43,S43,V43,Y43,AB43,AE43),5)))</f>
        <v>0</v>
      </c>
      <c r="AM43" s="258">
        <f t="shared" si="4"/>
        <v>31</v>
      </c>
      <c r="AN43" s="22">
        <f t="shared" si="5"/>
        <v>0</v>
      </c>
      <c r="AO43" s="23">
        <f t="shared" si="6"/>
        <v>0</v>
      </c>
      <c r="AP43" s="23">
        <f t="shared" si="7"/>
        <v>0</v>
      </c>
      <c r="AQ43" s="23">
        <f t="shared" si="8"/>
        <v>0</v>
      </c>
      <c r="AR43" s="23">
        <f t="shared" si="9"/>
        <v>0</v>
      </c>
      <c r="AS43" s="23">
        <f t="shared" si="10"/>
        <v>0</v>
      </c>
      <c r="AT43" s="23">
        <f t="shared" si="11"/>
        <v>0</v>
      </c>
      <c r="AU43" s="23">
        <f t="shared" si="12"/>
        <v>0</v>
      </c>
      <c r="AV43" s="23">
        <f t="shared" si="13"/>
        <v>0</v>
      </c>
      <c r="AW43" s="23">
        <f t="shared" si="14"/>
        <v>0</v>
      </c>
      <c r="AX43" s="23">
        <f t="shared" si="15"/>
        <v>0</v>
      </c>
      <c r="AY43" s="23">
        <f t="shared" si="16"/>
        <v>0</v>
      </c>
      <c r="AZ43" s="23">
        <f t="shared" si="17"/>
        <v>0</v>
      </c>
      <c r="BA43" s="23">
        <f t="shared" si="18"/>
        <v>0</v>
      </c>
      <c r="BB43" s="27">
        <f t="shared" si="19"/>
        <v>0</v>
      </c>
      <c r="BC43" s="226">
        <f t="shared" si="20"/>
        <v>0</v>
      </c>
    </row>
    <row r="44" spans="1:55" ht="15.75" thickBot="1" x14ac:dyDescent="0.3">
      <c r="A44" s="14">
        <f t="shared" si="1"/>
        <v>31</v>
      </c>
      <c r="B44" s="96" t="s">
        <v>268</v>
      </c>
      <c r="C44" s="92">
        <v>1998</v>
      </c>
      <c r="D44" s="92" t="s">
        <v>17</v>
      </c>
      <c r="E44" s="137"/>
      <c r="F44" s="148"/>
      <c r="G44" s="56">
        <f>IF(F44="",0,VLOOKUP(F44,'points ind'!$A$2:$B$52,2,FALSE))</f>
        <v>0</v>
      </c>
      <c r="H44" s="57">
        <f>IF(F44="",0,VLOOKUP(F44,'points clubs'!$A$2:$B$51,2,FALSE))</f>
        <v>0</v>
      </c>
      <c r="I44" s="148"/>
      <c r="J44" s="56">
        <f>IF(I44="",0,VLOOKUP(I44,'points ind'!$A$2:$B$52,2,FALSE))</f>
        <v>0</v>
      </c>
      <c r="K44" s="57">
        <f>IF(I44="",0,VLOOKUP(I44,'points clubs'!$A$2:$B$51,2,FALSE))</f>
        <v>0</v>
      </c>
      <c r="L44" s="149"/>
      <c r="M44" s="44">
        <f>IF(L44="",0,VLOOKUP(L44,'points ind'!$A$2:$B$52,2,FALSE))</f>
        <v>0</v>
      </c>
      <c r="N44" s="49">
        <f>IF(L44="",0,VLOOKUP(L44,'points clubs'!$A$2:$B$51,2,FALSE))</f>
        <v>0</v>
      </c>
      <c r="O44" s="148"/>
      <c r="P44" s="56">
        <f>IF(O44="",0,VLOOKUP(O44,'points ind'!$A$2:$B$52,2,FALSE))</f>
        <v>0</v>
      </c>
      <c r="Q44" s="57">
        <f>IF(O44="",0,VLOOKUP(O44,'points clubs'!$A$2:$B$51,2,FALSE))</f>
        <v>0</v>
      </c>
      <c r="R44" s="149"/>
      <c r="S44" s="44">
        <f>IF(R44="",0,VLOOKUP(R44,'points ind'!$A$2:$B$52,2,FALSE))</f>
        <v>0</v>
      </c>
      <c r="T44" s="49">
        <f>IF(R44="",0,VLOOKUP(R44,'points clubs'!$A$2:$B$51,2,FALSE))</f>
        <v>0</v>
      </c>
      <c r="U44" s="149"/>
      <c r="V44" s="44">
        <f>IF(U44="",0,VLOOKUP(U44,'points ind'!$A$2:$B$52,2,FALSE))</f>
        <v>0</v>
      </c>
      <c r="W44" s="49">
        <f>IF(U44="",0,VLOOKUP(U44,'points clubs'!$A$2:$B$51,2,FALSE))</f>
        <v>0</v>
      </c>
      <c r="X44" s="149"/>
      <c r="Y44" s="44">
        <f>IF(X44="",0,VLOOKUP(X44,'points ind'!$A$2:$B$52,2,FALSE))</f>
        <v>0</v>
      </c>
      <c r="Z44" s="49">
        <f>IF(X44="",0,VLOOKUP(X44,'points clubs'!$A$2:$B$51,2,FALSE))</f>
        <v>0</v>
      </c>
      <c r="AA44" s="268"/>
      <c r="AB44" s="269">
        <f>IF(AA44="",0,VLOOKUP(AA44,'points ind'!$A$2:$B$52,2,FALSE))</f>
        <v>0</v>
      </c>
      <c r="AC44" s="270">
        <f>IF(AA44="",0,VLOOKUP(AA44,'points clubs'!$A$2:$B$51,2,FALSE))</f>
        <v>0</v>
      </c>
      <c r="AD44" s="43"/>
      <c r="AE44" s="44">
        <f>IF(AD44="",0,VLOOKUP(AD44,'points ind'!$A$2:$B$52,2,FALSE))</f>
        <v>0</v>
      </c>
      <c r="AF44" s="49">
        <f>IF(AD44="",0,VLOOKUP(AD44,'points clubs'!$A$2:$B$51,2,FALSE))</f>
        <v>0</v>
      </c>
      <c r="AG44" s="43"/>
      <c r="AH44" s="44">
        <f>IF(AG44="",0,VLOOKUP(AG44,'points ind'!$A$2:$B$52,2,FALSE))</f>
        <v>0</v>
      </c>
      <c r="AI44" s="49">
        <f>IF(AG44="",0,VLOOKUP(AG44,'points clubs'!$A$2:$B$51,2,FALSE))</f>
        <v>0</v>
      </c>
      <c r="AJ44" s="33">
        <f t="shared" si="2"/>
        <v>0</v>
      </c>
      <c r="AK44" s="71">
        <f t="shared" si="3"/>
        <v>31</v>
      </c>
      <c r="AL44" s="257">
        <f>IF(AG44&gt;0,(LARGE((G44,M44,P44,S44,V44,Y44,AB44,AE44),1)+LARGE((G44,M44,P44,S44,V44,Y44,AB44,AE44),2)+LARGE((G44,M44,P44,S44,V44,Y44,AB44,AE44),3)+LARGE((G44,M44,P44,S44,V44,Y44,AB44,AE44),4)+AH44),(LARGE((G44,M44,P44,S44,V44,Y44,AB44,AE44),1)+LARGE((G44,M44,P44,S44,V44,Y44,AB44,AE44),2)+LARGE((G44,M44,P44,S44,V44,Y44,AB44,AE44),3)+LARGE((G44,M44,P44,S44,V44,Y44,AB44,AE44),4)+LARGE((G44,M44,P44,S44,V44,Y44,AB44,AE44),5)))</f>
        <v>0</v>
      </c>
      <c r="AM44" s="258">
        <f t="shared" si="4"/>
        <v>31</v>
      </c>
      <c r="AN44" s="64">
        <f t="shared" si="5"/>
        <v>0</v>
      </c>
      <c r="AO44" s="31">
        <f t="shared" si="6"/>
        <v>0</v>
      </c>
      <c r="AP44" s="31">
        <f t="shared" si="7"/>
        <v>0</v>
      </c>
      <c r="AQ44" s="31">
        <f t="shared" si="8"/>
        <v>0</v>
      </c>
      <c r="AR44" s="31">
        <f t="shared" si="9"/>
        <v>0</v>
      </c>
      <c r="AS44" s="31">
        <f t="shared" si="10"/>
        <v>0</v>
      </c>
      <c r="AT44" s="31">
        <f t="shared" si="11"/>
        <v>0</v>
      </c>
      <c r="AU44" s="31">
        <f t="shared" si="12"/>
        <v>0</v>
      </c>
      <c r="AV44" s="31">
        <f t="shared" si="13"/>
        <v>0</v>
      </c>
      <c r="AW44" s="31">
        <f t="shared" si="14"/>
        <v>0</v>
      </c>
      <c r="AX44" s="31">
        <f t="shared" si="15"/>
        <v>0</v>
      </c>
      <c r="AY44" s="31">
        <f t="shared" si="16"/>
        <v>0</v>
      </c>
      <c r="AZ44" s="31">
        <f t="shared" si="17"/>
        <v>0</v>
      </c>
      <c r="BA44" s="31">
        <f t="shared" si="18"/>
        <v>0</v>
      </c>
      <c r="BB44" s="32">
        <f t="shared" si="19"/>
        <v>0</v>
      </c>
      <c r="BC44" s="226">
        <f t="shared" si="20"/>
        <v>0</v>
      </c>
    </row>
    <row r="45" spans="1:55" ht="15.75" thickBot="1" x14ac:dyDescent="0.3">
      <c r="A45" s="14">
        <f t="shared" si="1"/>
        <v>31</v>
      </c>
      <c r="B45" s="102" t="s">
        <v>270</v>
      </c>
      <c r="C45" s="95">
        <v>1997</v>
      </c>
      <c r="D45" s="95" t="s">
        <v>271</v>
      </c>
      <c r="E45" s="137"/>
      <c r="F45" s="148"/>
      <c r="G45" s="56">
        <f>IF(F45="",0,VLOOKUP(F45,'points ind'!$A$2:$B$52,2,FALSE))</f>
        <v>0</v>
      </c>
      <c r="H45" s="57">
        <f>IF(F45="",0,VLOOKUP(F45,'points clubs'!$A$2:$B$51,2,FALSE))</f>
        <v>0</v>
      </c>
      <c r="I45" s="148"/>
      <c r="J45" s="56">
        <f>IF(I45="",0,VLOOKUP(I45,'points ind'!$A$2:$B$52,2,FALSE))</f>
        <v>0</v>
      </c>
      <c r="K45" s="57">
        <f>IF(I45="",0,VLOOKUP(I45,'points clubs'!$A$2:$B$51,2,FALSE))</f>
        <v>0</v>
      </c>
      <c r="L45" s="149"/>
      <c r="M45" s="44">
        <f>IF(L45="",0,VLOOKUP(L45,'points ind'!$A$2:$B$52,2,FALSE))</f>
        <v>0</v>
      </c>
      <c r="N45" s="49">
        <f>IF(L45="",0,VLOOKUP(L45,'points clubs'!$A$2:$B$51,2,FALSE))</f>
        <v>0</v>
      </c>
      <c r="O45" s="148"/>
      <c r="P45" s="56">
        <f>IF(O45="",0,VLOOKUP(O45,'points ind'!$A$2:$B$52,2,FALSE))</f>
        <v>0</v>
      </c>
      <c r="Q45" s="57">
        <f>IF(O45="",0,VLOOKUP(O45,'points clubs'!$A$2:$B$51,2,FALSE))</f>
        <v>0</v>
      </c>
      <c r="R45" s="149"/>
      <c r="S45" s="44">
        <f>IF(R45="",0,VLOOKUP(R45,'points ind'!$A$2:$B$52,2,FALSE))</f>
        <v>0</v>
      </c>
      <c r="T45" s="49">
        <f>IF(R45="",0,VLOOKUP(R45,'points clubs'!$A$2:$B$51,2,FALSE))</f>
        <v>0</v>
      </c>
      <c r="U45" s="149"/>
      <c r="V45" s="44">
        <f>IF(U45="",0,VLOOKUP(U45,'points ind'!$A$2:$B$52,2,FALSE))</f>
        <v>0</v>
      </c>
      <c r="W45" s="49">
        <f>IF(U45="",0,VLOOKUP(U45,'points clubs'!$A$2:$B$51,2,FALSE))</f>
        <v>0</v>
      </c>
      <c r="X45" s="149"/>
      <c r="Y45" s="44">
        <f>IF(X45="",0,VLOOKUP(X45,'points ind'!$A$2:$B$52,2,FALSE))</f>
        <v>0</v>
      </c>
      <c r="Z45" s="49">
        <f>IF(X45="",0,VLOOKUP(X45,'points clubs'!$A$2:$B$51,2,FALSE))</f>
        <v>0</v>
      </c>
      <c r="AA45" s="268"/>
      <c r="AB45" s="269">
        <f>IF(AA45="",0,VLOOKUP(AA45,'points ind'!$A$2:$B$52,2,FALSE))</f>
        <v>0</v>
      </c>
      <c r="AC45" s="270">
        <f>IF(AA45="",0,VLOOKUP(AA45,'points clubs'!$A$2:$B$51,2,FALSE))</f>
        <v>0</v>
      </c>
      <c r="AD45" s="43"/>
      <c r="AE45" s="44">
        <f>IF(AD45="",0,VLOOKUP(AD45,'points ind'!$A$2:$B$52,2,FALSE))</f>
        <v>0</v>
      </c>
      <c r="AF45" s="49">
        <f>IF(AD45="",0,VLOOKUP(AD45,'points clubs'!$A$2:$B$51,2,FALSE))</f>
        <v>0</v>
      </c>
      <c r="AG45" s="43"/>
      <c r="AH45" s="44">
        <f>IF(AG45="",0,VLOOKUP(AG45,'points ind'!$A$2:$B$52,2,FALSE))</f>
        <v>0</v>
      </c>
      <c r="AI45" s="49">
        <f>IF(AG45="",0,VLOOKUP(AG45,'points clubs'!$A$2:$B$51,2,FALSE))</f>
        <v>0</v>
      </c>
      <c r="AJ45" s="33">
        <f t="shared" si="2"/>
        <v>0</v>
      </c>
      <c r="AK45" s="71">
        <f t="shared" si="3"/>
        <v>31</v>
      </c>
      <c r="AL45" s="257">
        <f>IF(AG45&gt;0,(LARGE((G45,M45,P45,S45,V45,Y45,AB45,AE45),1)+LARGE((G45,M45,P45,S45,V45,Y45,AB45,AE45),2)+LARGE((G45,M45,P45,S45,V45,Y45,AB45,AE45),3)+LARGE((G45,M45,P45,S45,V45,Y45,AB45,AE45),4)+AH45),(LARGE((G45,M45,P45,S45,V45,Y45,AB45,AE45),1)+LARGE((G45,M45,P45,S45,V45,Y45,AB45,AE45),2)+LARGE((G45,M45,P45,S45,V45,Y45,AB45,AE45),3)+LARGE((G45,M45,P45,S45,V45,Y45,AB45,AE45),4)+LARGE((G45,M45,P45,S45,V45,Y45,AB45,AE45),5)))</f>
        <v>0</v>
      </c>
      <c r="AM45" s="258">
        <f t="shared" si="4"/>
        <v>31</v>
      </c>
      <c r="AN45" s="64">
        <f t="shared" si="5"/>
        <v>0</v>
      </c>
      <c r="AO45" s="31">
        <f t="shared" si="6"/>
        <v>0</v>
      </c>
      <c r="AP45" s="31">
        <f t="shared" si="7"/>
        <v>0</v>
      </c>
      <c r="AQ45" s="31">
        <f t="shared" si="8"/>
        <v>0</v>
      </c>
      <c r="AR45" s="31">
        <f t="shared" si="9"/>
        <v>0</v>
      </c>
      <c r="AS45" s="31">
        <f t="shared" si="10"/>
        <v>0</v>
      </c>
      <c r="AT45" s="31">
        <f t="shared" si="11"/>
        <v>0</v>
      </c>
      <c r="AU45" s="31">
        <f t="shared" si="12"/>
        <v>0</v>
      </c>
      <c r="AV45" s="31">
        <f t="shared" si="13"/>
        <v>0</v>
      </c>
      <c r="AW45" s="31">
        <f t="shared" si="14"/>
        <v>0</v>
      </c>
      <c r="AX45" s="31">
        <f t="shared" si="15"/>
        <v>0</v>
      </c>
      <c r="AY45" s="31">
        <f t="shared" si="16"/>
        <v>0</v>
      </c>
      <c r="AZ45" s="31">
        <f t="shared" si="17"/>
        <v>0</v>
      </c>
      <c r="BA45" s="31">
        <f t="shared" si="18"/>
        <v>0</v>
      </c>
      <c r="BB45" s="32">
        <f t="shared" si="19"/>
        <v>0</v>
      </c>
      <c r="BC45" s="226">
        <f t="shared" si="20"/>
        <v>0</v>
      </c>
    </row>
    <row r="46" spans="1:55" ht="15.75" thickBot="1" x14ac:dyDescent="0.3">
      <c r="A46" s="14">
        <f t="shared" si="1"/>
        <v>31</v>
      </c>
      <c r="B46" s="91" t="s">
        <v>273</v>
      </c>
      <c r="C46" s="92">
        <v>1998</v>
      </c>
      <c r="D46" s="92" t="s">
        <v>12</v>
      </c>
      <c r="E46" s="137"/>
      <c r="F46" s="148"/>
      <c r="G46" s="56">
        <f>IF(F46="",0,VLOOKUP(F46,'points ind'!$A$2:$B$52,2,FALSE))</f>
        <v>0</v>
      </c>
      <c r="H46" s="57">
        <f>IF(F46="",0,VLOOKUP(F46,'points clubs'!$A$2:$B$51,2,FALSE))</f>
        <v>0</v>
      </c>
      <c r="I46" s="148"/>
      <c r="J46" s="56">
        <f>IF(I46="",0,VLOOKUP(I46,'points ind'!$A$2:$B$52,2,FALSE))</f>
        <v>0</v>
      </c>
      <c r="K46" s="57">
        <f>IF(I46="",0,VLOOKUP(I46,'points clubs'!$A$2:$B$51,2,FALSE))</f>
        <v>0</v>
      </c>
      <c r="L46" s="149"/>
      <c r="M46" s="44">
        <f>IF(L46="",0,VLOOKUP(L46,'points ind'!$A$2:$B$52,2,FALSE))</f>
        <v>0</v>
      </c>
      <c r="N46" s="49">
        <f>IF(L46="",0,VLOOKUP(L46,'points clubs'!$A$2:$B$51,2,FALSE))</f>
        <v>0</v>
      </c>
      <c r="O46" s="148"/>
      <c r="P46" s="56">
        <f>IF(O46="",0,VLOOKUP(O46,'points ind'!$A$2:$B$52,2,FALSE))</f>
        <v>0</v>
      </c>
      <c r="Q46" s="57">
        <f>IF(O46="",0,VLOOKUP(O46,'points clubs'!$A$2:$B$51,2,FALSE))</f>
        <v>0</v>
      </c>
      <c r="R46" s="149"/>
      <c r="S46" s="44">
        <f>IF(R46="",0,VLOOKUP(R46,'points ind'!$A$2:$B$52,2,FALSE))</f>
        <v>0</v>
      </c>
      <c r="T46" s="49">
        <f>IF(R46="",0,VLOOKUP(R46,'points clubs'!$A$2:$B$51,2,FALSE))</f>
        <v>0</v>
      </c>
      <c r="U46" s="149"/>
      <c r="V46" s="44">
        <f>IF(U46="",0,VLOOKUP(U46,'points ind'!$A$2:$B$52,2,FALSE))</f>
        <v>0</v>
      </c>
      <c r="W46" s="49">
        <f>IF(U46="",0,VLOOKUP(U46,'points clubs'!$A$2:$B$51,2,FALSE))</f>
        <v>0</v>
      </c>
      <c r="X46" s="149"/>
      <c r="Y46" s="44">
        <f>IF(X46="",0,VLOOKUP(X46,'points ind'!$A$2:$B$52,2,FALSE))</f>
        <v>0</v>
      </c>
      <c r="Z46" s="49">
        <f>IF(X46="",0,VLOOKUP(X46,'points clubs'!$A$2:$B$51,2,FALSE))</f>
        <v>0</v>
      </c>
      <c r="AA46" s="268"/>
      <c r="AB46" s="269">
        <f>IF(AA46="",0,VLOOKUP(AA46,'points ind'!$A$2:$B$52,2,FALSE))</f>
        <v>0</v>
      </c>
      <c r="AC46" s="270">
        <f>IF(AA46="",0,VLOOKUP(AA46,'points clubs'!$A$2:$B$51,2,FALSE))</f>
        <v>0</v>
      </c>
      <c r="AD46" s="43"/>
      <c r="AE46" s="44">
        <f>IF(AD46="",0,VLOOKUP(AD46,'points ind'!$A$2:$B$52,2,FALSE))</f>
        <v>0</v>
      </c>
      <c r="AF46" s="49">
        <f>IF(AD46="",0,VLOOKUP(AD46,'points clubs'!$A$2:$B$51,2,FALSE))</f>
        <v>0</v>
      </c>
      <c r="AG46" s="43"/>
      <c r="AH46" s="44">
        <f>IF(AG46="",0,VLOOKUP(AG46,'points ind'!$A$2:$B$52,2,FALSE))</f>
        <v>0</v>
      </c>
      <c r="AI46" s="49">
        <f>IF(AG46="",0,VLOOKUP(AG46,'points clubs'!$A$2:$B$51,2,FALSE))</f>
        <v>0</v>
      </c>
      <c r="AJ46" s="33">
        <f t="shared" si="2"/>
        <v>0</v>
      </c>
      <c r="AK46" s="71">
        <f t="shared" si="3"/>
        <v>31</v>
      </c>
      <c r="AL46" s="257">
        <f>IF(AG46&gt;0,(LARGE((G46,M46,P46,S46,V46,Y46,AB46,AE46),1)+LARGE((G46,M46,P46,S46,V46,Y46,AB46,AE46),2)+LARGE((G46,M46,P46,S46,V46,Y46,AB46,AE46),3)+LARGE((G46,M46,P46,S46,V46,Y46,AB46,AE46),4)+AH46),(LARGE((G46,M46,P46,S46,V46,Y46,AB46,AE46),1)+LARGE((G46,M46,P46,S46,V46,Y46,AB46,AE46),2)+LARGE((G46,M46,P46,S46,V46,Y46,AB46,AE46),3)+LARGE((G46,M46,P46,S46,V46,Y46,AB46,AE46),4)+LARGE((G46,M46,P46,S46,V46,Y46,AB46,AE46),5)))</f>
        <v>0</v>
      </c>
      <c r="AM46" s="258">
        <f t="shared" si="4"/>
        <v>31</v>
      </c>
      <c r="AN46" s="64">
        <f t="shared" si="5"/>
        <v>0</v>
      </c>
      <c r="AO46" s="31">
        <f t="shared" si="6"/>
        <v>0</v>
      </c>
      <c r="AP46" s="31">
        <f t="shared" si="7"/>
        <v>0</v>
      </c>
      <c r="AQ46" s="31">
        <f t="shared" si="8"/>
        <v>0</v>
      </c>
      <c r="AR46" s="31">
        <f t="shared" si="9"/>
        <v>0</v>
      </c>
      <c r="AS46" s="31">
        <f t="shared" si="10"/>
        <v>0</v>
      </c>
      <c r="AT46" s="31">
        <f t="shared" si="11"/>
        <v>0</v>
      </c>
      <c r="AU46" s="31">
        <f t="shared" si="12"/>
        <v>0</v>
      </c>
      <c r="AV46" s="31">
        <f t="shared" si="13"/>
        <v>0</v>
      </c>
      <c r="AW46" s="31">
        <f t="shared" si="14"/>
        <v>0</v>
      </c>
      <c r="AX46" s="31">
        <f t="shared" si="15"/>
        <v>0</v>
      </c>
      <c r="AY46" s="31">
        <f t="shared" si="16"/>
        <v>0</v>
      </c>
      <c r="AZ46" s="31">
        <f t="shared" si="17"/>
        <v>0</v>
      </c>
      <c r="BA46" s="31">
        <f t="shared" si="18"/>
        <v>0</v>
      </c>
      <c r="BB46" s="32">
        <f t="shared" si="19"/>
        <v>0</v>
      </c>
      <c r="BC46" s="226">
        <f t="shared" si="20"/>
        <v>0</v>
      </c>
    </row>
    <row r="47" spans="1:55" ht="15.75" thickBot="1" x14ac:dyDescent="0.3">
      <c r="A47" s="14">
        <f t="shared" si="1"/>
        <v>31</v>
      </c>
      <c r="B47" s="91" t="s">
        <v>278</v>
      </c>
      <c r="C47" s="92">
        <v>1998</v>
      </c>
      <c r="D47" s="92" t="s">
        <v>18</v>
      </c>
      <c r="E47" s="70"/>
      <c r="F47" s="148"/>
      <c r="G47" s="56">
        <f>IF(F47="",0,VLOOKUP(F47,'points ind'!$A$2:$B$52,2,FALSE))</f>
        <v>0</v>
      </c>
      <c r="H47" s="57">
        <f>IF(F47="",0,VLOOKUP(F47,'points clubs'!$A$2:$B$51,2,FALSE))</f>
        <v>0</v>
      </c>
      <c r="I47" s="148"/>
      <c r="J47" s="56">
        <f>IF(I47="",0,VLOOKUP(I47,'points ind'!$A$2:$B$52,2,FALSE))</f>
        <v>0</v>
      </c>
      <c r="K47" s="57">
        <f>IF(I47="",0,VLOOKUP(I47,'points clubs'!$A$2:$B$51,2,FALSE))</f>
        <v>0</v>
      </c>
      <c r="L47" s="149"/>
      <c r="M47" s="44">
        <f>IF(L47="",0,VLOOKUP(L47,'points ind'!$A$2:$B$52,2,FALSE))</f>
        <v>0</v>
      </c>
      <c r="N47" s="49">
        <f>IF(L47="",0,VLOOKUP(L47,'points clubs'!$A$2:$B$51,2,FALSE))</f>
        <v>0</v>
      </c>
      <c r="O47" s="148"/>
      <c r="P47" s="56">
        <f>IF(O47="",0,VLOOKUP(O47,'points ind'!$A$2:$B$52,2,FALSE))</f>
        <v>0</v>
      </c>
      <c r="Q47" s="57">
        <f>IF(O47="",0,VLOOKUP(O47,'points clubs'!$A$2:$B$51,2,FALSE))</f>
        <v>0</v>
      </c>
      <c r="R47" s="149"/>
      <c r="S47" s="44">
        <f>IF(R47="",0,VLOOKUP(R47,'points ind'!$A$2:$B$52,2,FALSE))</f>
        <v>0</v>
      </c>
      <c r="T47" s="49">
        <f>IF(R47="",0,VLOOKUP(R47,'points clubs'!$A$2:$B$51,2,FALSE))</f>
        <v>0</v>
      </c>
      <c r="U47" s="43"/>
      <c r="V47" s="44">
        <f>IF(U47="",0,VLOOKUP(U47,'points ind'!$A$2:$B$52,2,FALSE))</f>
        <v>0</v>
      </c>
      <c r="W47" s="49">
        <f>IF(U47="",0,VLOOKUP(U47,'points clubs'!$A$2:$B$51,2,FALSE))</f>
        <v>0</v>
      </c>
      <c r="X47" s="149"/>
      <c r="Y47" s="44">
        <f>IF(X47="",0,VLOOKUP(X47,'points ind'!$A$2:$B$52,2,FALSE))</f>
        <v>0</v>
      </c>
      <c r="Z47" s="49">
        <f>IF(X47="",0,VLOOKUP(X47,'points clubs'!$A$2:$B$51,2,FALSE))</f>
        <v>0</v>
      </c>
      <c r="AA47" s="268"/>
      <c r="AB47" s="269">
        <f>IF(AA47="",0,VLOOKUP(AA47,'points ind'!$A$2:$B$52,2,FALSE))</f>
        <v>0</v>
      </c>
      <c r="AC47" s="270">
        <f>IF(AA47="",0,VLOOKUP(AA47,'points clubs'!$A$2:$B$51,2,FALSE))</f>
        <v>0</v>
      </c>
      <c r="AD47" s="43"/>
      <c r="AE47" s="44">
        <f>IF(AD47="",0,VLOOKUP(AD47,'points ind'!$A$2:$B$52,2,FALSE))</f>
        <v>0</v>
      </c>
      <c r="AF47" s="49">
        <f>IF(AD47="",0,VLOOKUP(AD47,'points clubs'!$A$2:$B$51,2,FALSE))</f>
        <v>0</v>
      </c>
      <c r="AG47" s="43"/>
      <c r="AH47" s="44">
        <f>IF(AG47="",0,VLOOKUP(AG47,'points ind'!$A$2:$B$52,2,FALSE))</f>
        <v>0</v>
      </c>
      <c r="AI47" s="49">
        <f>IF(AG47="",0,VLOOKUP(AG47,'points clubs'!$A$2:$B$51,2,FALSE))</f>
        <v>0</v>
      </c>
      <c r="AJ47" s="33">
        <f t="shared" si="2"/>
        <v>0</v>
      </c>
      <c r="AK47" s="71">
        <f t="shared" si="3"/>
        <v>31</v>
      </c>
      <c r="AL47" s="257">
        <f>IF(AG47&gt;0,(LARGE((G47,M47,P47,S47,V47,Y47,AB47,AE47),1)+LARGE((G47,M47,P47,S47,V47,Y47,AB47,AE47),2)+LARGE((G47,M47,P47,S47,V47,Y47,AB47,AE47),3)+LARGE((G47,M47,P47,S47,V47,Y47,AB47,AE47),4)+AH47),(LARGE((G47,M47,P47,S47,V47,Y47,AB47,AE47),1)+LARGE((G47,M47,P47,S47,V47,Y47,AB47,AE47),2)+LARGE((G47,M47,P47,S47,V47,Y47,AB47,AE47),3)+LARGE((G47,M47,P47,S47,V47,Y47,AB47,AE47),4)+LARGE((G47,M47,P47,S47,V47,Y47,AB47,AE47),5)))</f>
        <v>0</v>
      </c>
      <c r="AM47" s="258">
        <f t="shared" si="4"/>
        <v>31</v>
      </c>
      <c r="AN47" s="64">
        <f t="shared" si="5"/>
        <v>0</v>
      </c>
      <c r="AO47" s="31">
        <f t="shared" si="6"/>
        <v>0</v>
      </c>
      <c r="AP47" s="31">
        <f t="shared" si="7"/>
        <v>0</v>
      </c>
      <c r="AQ47" s="31">
        <f t="shared" si="8"/>
        <v>0</v>
      </c>
      <c r="AR47" s="31">
        <f t="shared" si="9"/>
        <v>0</v>
      </c>
      <c r="AS47" s="31">
        <f t="shared" si="10"/>
        <v>0</v>
      </c>
      <c r="AT47" s="31">
        <f t="shared" si="11"/>
        <v>0</v>
      </c>
      <c r="AU47" s="31">
        <f t="shared" si="12"/>
        <v>0</v>
      </c>
      <c r="AV47" s="31">
        <f t="shared" si="13"/>
        <v>0</v>
      </c>
      <c r="AW47" s="31">
        <f t="shared" si="14"/>
        <v>0</v>
      </c>
      <c r="AX47" s="31">
        <f t="shared" si="15"/>
        <v>0</v>
      </c>
      <c r="AY47" s="31">
        <f t="shared" si="16"/>
        <v>0</v>
      </c>
      <c r="AZ47" s="31">
        <f t="shared" si="17"/>
        <v>0</v>
      </c>
      <c r="BA47" s="31">
        <f t="shared" si="18"/>
        <v>0</v>
      </c>
      <c r="BB47" s="32">
        <f t="shared" si="19"/>
        <v>0</v>
      </c>
      <c r="BC47" s="226">
        <f t="shared" si="20"/>
        <v>0</v>
      </c>
    </row>
    <row r="48" spans="1:55" ht="15.75" thickBot="1" x14ac:dyDescent="0.3">
      <c r="A48" s="14">
        <f t="shared" si="1"/>
        <v>31</v>
      </c>
      <c r="B48" s="106" t="s">
        <v>395</v>
      </c>
      <c r="C48" s="90">
        <v>1997</v>
      </c>
      <c r="D48" s="90" t="s">
        <v>12</v>
      </c>
      <c r="E48" s="70">
        <v>2630039</v>
      </c>
      <c r="F48" s="148"/>
      <c r="G48" s="56">
        <f>IF(F48="",0,VLOOKUP(F48,'points ind'!$A$2:$B$52,2,FALSE))</f>
        <v>0</v>
      </c>
      <c r="H48" s="57">
        <f>IF(F48="",0,VLOOKUP(F48,'points clubs'!$A$2:$B$51,2,FALSE))</f>
        <v>0</v>
      </c>
      <c r="I48" s="148"/>
      <c r="J48" s="56">
        <f>IF(I48="",0,VLOOKUP(I48,'points ind'!$A$2:$B$52,2,FALSE))</f>
        <v>0</v>
      </c>
      <c r="K48" s="57">
        <f>IF(I48="",0,VLOOKUP(I48,'points clubs'!$A$2:$B$51,2,FALSE))</f>
        <v>0</v>
      </c>
      <c r="L48" s="149"/>
      <c r="M48" s="44">
        <f>IF(L48="",0,VLOOKUP(L48,'points ind'!$A$2:$B$52,2,FALSE))</f>
        <v>0</v>
      </c>
      <c r="N48" s="49">
        <f>IF(L48="",0,VLOOKUP(L48,'points clubs'!$A$2:$B$51,2,FALSE))</f>
        <v>0</v>
      </c>
      <c r="O48" s="148"/>
      <c r="P48" s="56">
        <f>IF(O48="",0,VLOOKUP(O48,'points ind'!$A$2:$B$52,2,FALSE))</f>
        <v>0</v>
      </c>
      <c r="Q48" s="57">
        <f>IF(O48="",0,VLOOKUP(O48,'points clubs'!$A$2:$B$51,2,FALSE))</f>
        <v>0</v>
      </c>
      <c r="R48" s="149"/>
      <c r="S48" s="44">
        <f>IF(R48="",0,VLOOKUP(R48,'points ind'!$A$2:$B$52,2,FALSE))</f>
        <v>0</v>
      </c>
      <c r="T48" s="49">
        <f>IF(R48="",0,VLOOKUP(R48,'points clubs'!$A$2:$B$51,2,FALSE))</f>
        <v>0</v>
      </c>
      <c r="U48" s="43"/>
      <c r="V48" s="44">
        <f>IF(U48="",0,VLOOKUP(U48,'points ind'!$A$2:$B$52,2,FALSE))</f>
        <v>0</v>
      </c>
      <c r="W48" s="49">
        <f>IF(U48="",0,VLOOKUP(U48,'points clubs'!$A$2:$B$51,2,FALSE))</f>
        <v>0</v>
      </c>
      <c r="X48" s="149"/>
      <c r="Y48" s="44">
        <f>IF(X48="",0,VLOOKUP(X48,'points ind'!$A$2:$B$52,2,FALSE))</f>
        <v>0</v>
      </c>
      <c r="Z48" s="49">
        <f>IF(X48="",0,VLOOKUP(X48,'points clubs'!$A$2:$B$51,2,FALSE))</f>
        <v>0</v>
      </c>
      <c r="AA48" s="268"/>
      <c r="AB48" s="269">
        <f>IF(AA48="",0,VLOOKUP(AA48,'points ind'!$A$2:$B$52,2,FALSE))</f>
        <v>0</v>
      </c>
      <c r="AC48" s="270">
        <f>IF(AA48="",0,VLOOKUP(AA48,'points clubs'!$A$2:$B$51,2,FALSE))</f>
        <v>0</v>
      </c>
      <c r="AD48" s="43"/>
      <c r="AE48" s="44">
        <f>IF(AD48="",0,VLOOKUP(AD48,'points ind'!$A$2:$B$52,2,FALSE))</f>
        <v>0</v>
      </c>
      <c r="AF48" s="49">
        <f>IF(AD48="",0,VLOOKUP(AD48,'points clubs'!$A$2:$B$51,2,FALSE))</f>
        <v>0</v>
      </c>
      <c r="AG48" s="43"/>
      <c r="AH48" s="44">
        <f>IF(AG48="",0,VLOOKUP(AG48,'points ind'!$A$2:$B$52,2,FALSE))</f>
        <v>0</v>
      </c>
      <c r="AI48" s="49">
        <f>IF(AG48="",0,VLOOKUP(AG48,'points clubs'!$A$2:$B$51,2,FALSE))</f>
        <v>0</v>
      </c>
      <c r="AJ48" s="33">
        <f t="shared" si="2"/>
        <v>0</v>
      </c>
      <c r="AK48" s="71">
        <f t="shared" si="3"/>
        <v>31</v>
      </c>
      <c r="AL48" s="257">
        <f>IF(AG48&gt;0,(LARGE((G48,M48,P48,S48,V48,Y48,AB48,AE48),1)+LARGE((G48,M48,P48,S48,V48,Y48,AB48,AE48),2)+LARGE((G48,M48,P48,S48,V48,Y48,AB48,AE48),3)+LARGE((G48,M48,P48,S48,V48,Y48,AB48,AE48),4)+AH48),(LARGE((G48,M48,P48,S48,V48,Y48,AB48,AE48),1)+LARGE((G48,M48,P48,S48,V48,Y48,AB48,AE48),2)+LARGE((G48,M48,P48,S48,V48,Y48,AB48,AE48),3)+LARGE((G48,M48,P48,S48,V48,Y48,AB48,AE48),4)+LARGE((G48,M48,P48,S48,V48,Y48,AB48,AE48),5)))</f>
        <v>0</v>
      </c>
      <c r="AM48" s="258">
        <f t="shared" si="4"/>
        <v>31</v>
      </c>
      <c r="AN48" s="64">
        <f t="shared" si="5"/>
        <v>0</v>
      </c>
      <c r="AO48" s="31">
        <f t="shared" si="6"/>
        <v>0</v>
      </c>
      <c r="AP48" s="31">
        <f t="shared" si="7"/>
        <v>0</v>
      </c>
      <c r="AQ48" s="31">
        <f t="shared" si="8"/>
        <v>0</v>
      </c>
      <c r="AR48" s="31">
        <f t="shared" si="9"/>
        <v>0</v>
      </c>
      <c r="AS48" s="31">
        <f t="shared" si="10"/>
        <v>0</v>
      </c>
      <c r="AT48" s="31">
        <f t="shared" si="11"/>
        <v>0</v>
      </c>
      <c r="AU48" s="31">
        <f t="shared" si="12"/>
        <v>0</v>
      </c>
      <c r="AV48" s="31">
        <f t="shared" si="13"/>
        <v>0</v>
      </c>
      <c r="AW48" s="31">
        <f t="shared" si="14"/>
        <v>0</v>
      </c>
      <c r="AX48" s="31">
        <f t="shared" si="15"/>
        <v>0</v>
      </c>
      <c r="AY48" s="31">
        <f t="shared" si="16"/>
        <v>0</v>
      </c>
      <c r="AZ48" s="31">
        <f t="shared" si="17"/>
        <v>0</v>
      </c>
      <c r="BA48" s="31">
        <f t="shared" si="18"/>
        <v>0</v>
      </c>
      <c r="BB48" s="32">
        <f t="shared" si="19"/>
        <v>0</v>
      </c>
      <c r="BC48" s="226">
        <f t="shared" si="20"/>
        <v>0</v>
      </c>
    </row>
    <row r="49" spans="1:57" ht="15.75" thickBot="1" x14ac:dyDescent="0.3">
      <c r="A49" s="14">
        <f t="shared" si="1"/>
        <v>31</v>
      </c>
      <c r="B49" s="96" t="s">
        <v>283</v>
      </c>
      <c r="C49" s="92">
        <v>1998</v>
      </c>
      <c r="D49" s="92" t="s">
        <v>21</v>
      </c>
      <c r="E49" s="137"/>
      <c r="F49" s="148"/>
      <c r="G49" s="56">
        <f>IF(F49="",0,VLOOKUP(F49,'points ind'!$A$2:$B$52,2,FALSE))</f>
        <v>0</v>
      </c>
      <c r="H49" s="57">
        <f>IF(F49="",0,VLOOKUP(F49,'points clubs'!$A$2:$B$51,2,FALSE))</f>
        <v>0</v>
      </c>
      <c r="I49" s="148"/>
      <c r="J49" s="56">
        <f>IF(I49="",0,VLOOKUP(I49,'points ind'!$A$2:$B$52,2,FALSE))</f>
        <v>0</v>
      </c>
      <c r="K49" s="57">
        <f>IF(I49="",0,VLOOKUP(I49,'points clubs'!$A$2:$B$51,2,FALSE))</f>
        <v>0</v>
      </c>
      <c r="L49" s="149"/>
      <c r="M49" s="44">
        <f>IF(L49="",0,VLOOKUP(L49,'points ind'!$A$2:$B$52,2,FALSE))</f>
        <v>0</v>
      </c>
      <c r="N49" s="49">
        <f>IF(L49="",0,VLOOKUP(L49,'points clubs'!$A$2:$B$51,2,FALSE))</f>
        <v>0</v>
      </c>
      <c r="O49" s="148"/>
      <c r="P49" s="56">
        <f>IF(O49="",0,VLOOKUP(O49,'points ind'!$A$2:$B$52,2,FALSE))</f>
        <v>0</v>
      </c>
      <c r="Q49" s="57">
        <f>IF(O49="",0,VLOOKUP(O49,'points clubs'!$A$2:$B$51,2,FALSE))</f>
        <v>0</v>
      </c>
      <c r="R49" s="149"/>
      <c r="S49" s="44">
        <f>IF(R49="",0,VLOOKUP(R49,'points ind'!$A$2:$B$52,2,FALSE))</f>
        <v>0</v>
      </c>
      <c r="T49" s="49">
        <f>IF(R49="",0,VLOOKUP(R49,'points clubs'!$A$2:$B$51,2,FALSE))</f>
        <v>0</v>
      </c>
      <c r="U49" s="43"/>
      <c r="V49" s="44">
        <f>IF(U49="",0,VLOOKUP(U49,'points ind'!$A$2:$B$52,2,FALSE))</f>
        <v>0</v>
      </c>
      <c r="W49" s="49">
        <f>IF(U49="",0,VLOOKUP(U49,'points clubs'!$A$2:$B$51,2,FALSE))</f>
        <v>0</v>
      </c>
      <c r="X49" s="149"/>
      <c r="Y49" s="44">
        <f>IF(X49="",0,VLOOKUP(X49,'points ind'!$A$2:$B$52,2,FALSE))</f>
        <v>0</v>
      </c>
      <c r="Z49" s="49">
        <f>IF(X49="",0,VLOOKUP(X49,'points clubs'!$A$2:$B$51,2,FALSE))</f>
        <v>0</v>
      </c>
      <c r="AA49" s="268"/>
      <c r="AB49" s="269">
        <f>IF(AA49="",0,VLOOKUP(AA49,'points ind'!$A$2:$B$52,2,FALSE))</f>
        <v>0</v>
      </c>
      <c r="AC49" s="270">
        <f>IF(AA49="",0,VLOOKUP(AA49,'points clubs'!$A$2:$B$51,2,FALSE))</f>
        <v>0</v>
      </c>
      <c r="AD49" s="43"/>
      <c r="AE49" s="44">
        <f>IF(AD49="",0,VLOOKUP(AD49,'points ind'!$A$2:$B$52,2,FALSE))</f>
        <v>0</v>
      </c>
      <c r="AF49" s="49">
        <f>IF(AD49="",0,VLOOKUP(AD49,'points clubs'!$A$2:$B$51,2,FALSE))</f>
        <v>0</v>
      </c>
      <c r="AG49" s="43"/>
      <c r="AH49" s="44">
        <f>IF(AG49="",0,VLOOKUP(AG49,'points ind'!$A$2:$B$52,2,FALSE))</f>
        <v>0</v>
      </c>
      <c r="AI49" s="49">
        <f>IF(AG49="",0,VLOOKUP(AG49,'points clubs'!$A$2:$B$51,2,FALSE))</f>
        <v>0</v>
      </c>
      <c r="AJ49" s="33">
        <f t="shared" si="2"/>
        <v>0</v>
      </c>
      <c r="AK49" s="71">
        <f t="shared" si="3"/>
        <v>31</v>
      </c>
      <c r="AL49" s="257">
        <f>IF(AG49&gt;0,(LARGE((G49,M49,P49,S49,V49,Y49,AB49,AE49),1)+LARGE((G49,M49,P49,S49,V49,Y49,AB49,AE49),2)+LARGE((G49,M49,P49,S49,V49,Y49,AB49,AE49),3)+LARGE((G49,M49,P49,S49,V49,Y49,AB49,AE49),4)+AH49),(LARGE((G49,M49,P49,S49,V49,Y49,AB49,AE49),1)+LARGE((G49,M49,P49,S49,V49,Y49,AB49,AE49),2)+LARGE((G49,M49,P49,S49,V49,Y49,AB49,AE49),3)+LARGE((G49,M49,P49,S49,V49,Y49,AB49,AE49),4)+LARGE((G49,M49,P49,S49,V49,Y49,AB49,AE49),5)))</f>
        <v>0</v>
      </c>
      <c r="AM49" s="258">
        <f t="shared" si="4"/>
        <v>31</v>
      </c>
      <c r="AN49" s="64">
        <f t="shared" si="5"/>
        <v>0</v>
      </c>
      <c r="AO49" s="31">
        <f t="shared" si="6"/>
        <v>0</v>
      </c>
      <c r="AP49" s="31">
        <f t="shared" si="7"/>
        <v>0</v>
      </c>
      <c r="AQ49" s="31">
        <f t="shared" si="8"/>
        <v>0</v>
      </c>
      <c r="AR49" s="31">
        <f t="shared" si="9"/>
        <v>0</v>
      </c>
      <c r="AS49" s="31">
        <f t="shared" si="10"/>
        <v>0</v>
      </c>
      <c r="AT49" s="31">
        <f t="shared" si="11"/>
        <v>0</v>
      </c>
      <c r="AU49" s="31">
        <f t="shared" si="12"/>
        <v>0</v>
      </c>
      <c r="AV49" s="31">
        <f t="shared" si="13"/>
        <v>0</v>
      </c>
      <c r="AW49" s="31">
        <f t="shared" si="14"/>
        <v>0</v>
      </c>
      <c r="AX49" s="31">
        <f t="shared" si="15"/>
        <v>0</v>
      </c>
      <c r="AY49" s="31">
        <f t="shared" si="16"/>
        <v>0</v>
      </c>
      <c r="AZ49" s="31">
        <f t="shared" si="17"/>
        <v>0</v>
      </c>
      <c r="BA49" s="31">
        <f t="shared" si="18"/>
        <v>0</v>
      </c>
      <c r="BB49" s="32">
        <f t="shared" si="19"/>
        <v>0</v>
      </c>
      <c r="BC49" s="226">
        <f t="shared" si="20"/>
        <v>0</v>
      </c>
    </row>
    <row r="50" spans="1:57" ht="15.75" thickBot="1" x14ac:dyDescent="0.3">
      <c r="A50" s="14">
        <f t="shared" si="1"/>
        <v>31</v>
      </c>
      <c r="B50" s="91" t="s">
        <v>284</v>
      </c>
      <c r="C50" s="97">
        <v>1998</v>
      </c>
      <c r="D50" s="97" t="s">
        <v>15</v>
      </c>
      <c r="E50" s="137"/>
      <c r="F50" s="148"/>
      <c r="G50" s="56">
        <f>IF(F50="",0,VLOOKUP(F50,'points ind'!$A$2:$B$52,2,FALSE))</f>
        <v>0</v>
      </c>
      <c r="H50" s="57">
        <f>IF(F50="",0,VLOOKUP(F50,'points clubs'!$A$2:$B$51,2,FALSE))</f>
        <v>0</v>
      </c>
      <c r="I50" s="148"/>
      <c r="J50" s="56">
        <f>IF(I50="",0,VLOOKUP(I50,'points ind'!$A$2:$B$52,2,FALSE))</f>
        <v>0</v>
      </c>
      <c r="K50" s="57">
        <f>IF(I50="",0,VLOOKUP(I50,'points clubs'!$A$2:$B$51,2,FALSE))</f>
        <v>0</v>
      </c>
      <c r="L50" s="149"/>
      <c r="M50" s="44">
        <f>IF(L50="",0,VLOOKUP(L50,'points ind'!$A$2:$B$52,2,FALSE))</f>
        <v>0</v>
      </c>
      <c r="N50" s="49">
        <f>IF(L50="",0,VLOOKUP(L50,'points clubs'!$A$2:$B$51,2,FALSE))</f>
        <v>0</v>
      </c>
      <c r="O50" s="148"/>
      <c r="P50" s="56">
        <f>IF(O50="",0,VLOOKUP(O50,'points ind'!$A$2:$B$52,2,FALSE))</f>
        <v>0</v>
      </c>
      <c r="Q50" s="57">
        <f>IF(O50="",0,VLOOKUP(O50,'points clubs'!$A$2:$B$51,2,FALSE))</f>
        <v>0</v>
      </c>
      <c r="R50" s="149"/>
      <c r="S50" s="44">
        <f>IF(R50="",0,VLOOKUP(R50,'points ind'!$A$2:$B$52,2,FALSE))</f>
        <v>0</v>
      </c>
      <c r="T50" s="49">
        <f>IF(R50="",0,VLOOKUP(R50,'points clubs'!$A$2:$B$51,2,FALSE))</f>
        <v>0</v>
      </c>
      <c r="U50" s="43"/>
      <c r="V50" s="44">
        <f>IF(U50="",0,VLOOKUP(U50,'points ind'!$A$2:$B$52,2,FALSE))</f>
        <v>0</v>
      </c>
      <c r="W50" s="49">
        <f>IF(U50="",0,VLOOKUP(U50,'points clubs'!$A$2:$B$51,2,FALSE))</f>
        <v>0</v>
      </c>
      <c r="X50" s="149"/>
      <c r="Y50" s="44">
        <f>IF(X50="",0,VLOOKUP(X50,'points ind'!$A$2:$B$52,2,FALSE))</f>
        <v>0</v>
      </c>
      <c r="Z50" s="49">
        <f>IF(X50="",0,VLOOKUP(X50,'points clubs'!$A$2:$B$51,2,FALSE))</f>
        <v>0</v>
      </c>
      <c r="AA50" s="268"/>
      <c r="AB50" s="269">
        <f>IF(AA50="",0,VLOOKUP(AA50,'points ind'!$A$2:$B$52,2,FALSE))</f>
        <v>0</v>
      </c>
      <c r="AC50" s="270">
        <f>IF(AA50="",0,VLOOKUP(AA50,'points clubs'!$A$2:$B$51,2,FALSE))</f>
        <v>0</v>
      </c>
      <c r="AD50" s="43"/>
      <c r="AE50" s="44">
        <f>IF(AD50="",0,VLOOKUP(AD50,'points ind'!$A$2:$B$52,2,FALSE))</f>
        <v>0</v>
      </c>
      <c r="AF50" s="49">
        <f>IF(AD50="",0,VLOOKUP(AD50,'points clubs'!$A$2:$B$51,2,FALSE))</f>
        <v>0</v>
      </c>
      <c r="AG50" s="43"/>
      <c r="AH50" s="44">
        <f>IF(AG50="",0,VLOOKUP(AG50,'points ind'!$A$2:$B$52,2,FALSE))</f>
        <v>0</v>
      </c>
      <c r="AI50" s="49">
        <f>IF(AG50="",0,VLOOKUP(AG50,'points clubs'!$A$2:$B$51,2,FALSE))</f>
        <v>0</v>
      </c>
      <c r="AJ50" s="33">
        <f t="shared" si="2"/>
        <v>0</v>
      </c>
      <c r="AK50" s="71">
        <f t="shared" si="3"/>
        <v>31</v>
      </c>
      <c r="AL50" s="257">
        <f>IF(AG50&gt;0,(LARGE((G50,M50,P50,S50,V50,Y50,AB50,AE50),1)+LARGE((G50,M50,P50,S50,V50,Y50,AB50,AE50),2)+LARGE((G50,M50,P50,S50,V50,Y50,AB50,AE50),3)+LARGE((G50,M50,P50,S50,V50,Y50,AB50,AE50),4)+AH50),(LARGE((G50,M50,P50,S50,V50,Y50,AB50,AE50),1)+LARGE((G50,M50,P50,S50,V50,Y50,AB50,AE50),2)+LARGE((G50,M50,P50,S50,V50,Y50,AB50,AE50),3)+LARGE((G50,M50,P50,S50,V50,Y50,AB50,AE50),4)+LARGE((G50,M50,P50,S50,V50,Y50,AB50,AE50),5)))</f>
        <v>0</v>
      </c>
      <c r="AM50" s="258">
        <f t="shared" si="4"/>
        <v>31</v>
      </c>
      <c r="AN50" s="64">
        <f t="shared" si="5"/>
        <v>0</v>
      </c>
      <c r="AO50" s="31">
        <f t="shared" si="6"/>
        <v>0</v>
      </c>
      <c r="AP50" s="31">
        <f t="shared" si="7"/>
        <v>0</v>
      </c>
      <c r="AQ50" s="31">
        <f t="shared" si="8"/>
        <v>0</v>
      </c>
      <c r="AR50" s="31">
        <f t="shared" si="9"/>
        <v>0</v>
      </c>
      <c r="AS50" s="31">
        <f t="shared" si="10"/>
        <v>0</v>
      </c>
      <c r="AT50" s="31">
        <f t="shared" si="11"/>
        <v>0</v>
      </c>
      <c r="AU50" s="31">
        <f t="shared" si="12"/>
        <v>0</v>
      </c>
      <c r="AV50" s="31">
        <f t="shared" si="13"/>
        <v>0</v>
      </c>
      <c r="AW50" s="31">
        <f t="shared" si="14"/>
        <v>0</v>
      </c>
      <c r="AX50" s="31">
        <f t="shared" si="15"/>
        <v>0</v>
      </c>
      <c r="AY50" s="31">
        <f t="shared" si="16"/>
        <v>0</v>
      </c>
      <c r="AZ50" s="31">
        <f t="shared" si="17"/>
        <v>0</v>
      </c>
      <c r="BA50" s="31">
        <f t="shared" si="18"/>
        <v>0</v>
      </c>
      <c r="BB50" s="32">
        <f t="shared" si="19"/>
        <v>0</v>
      </c>
      <c r="BC50" s="226">
        <f t="shared" si="20"/>
        <v>0</v>
      </c>
    </row>
    <row r="51" spans="1:57" ht="15.75" thickBot="1" x14ac:dyDescent="0.3">
      <c r="A51" s="14">
        <f t="shared" si="1"/>
        <v>31</v>
      </c>
      <c r="B51" s="96" t="s">
        <v>287</v>
      </c>
      <c r="C51" s="92">
        <v>1998</v>
      </c>
      <c r="D51" s="92" t="s">
        <v>21</v>
      </c>
      <c r="E51" s="37"/>
      <c r="F51" s="52"/>
      <c r="G51" s="53">
        <f>IF(F51="",0,VLOOKUP(F51,'points ind'!$A$2:$B$52,2,FALSE))</f>
        <v>0</v>
      </c>
      <c r="H51" s="51">
        <f>IF(F51="",0,VLOOKUP(F51,'points clubs'!$A$2:$B$51,2,FALSE))</f>
        <v>0</v>
      </c>
      <c r="I51" s="52"/>
      <c r="J51" s="53">
        <f>IF(I51="",0,VLOOKUP(I51,'points ind'!$A$2:$B$52,2,FALSE))</f>
        <v>0</v>
      </c>
      <c r="K51" s="51">
        <f>IF(I51="",0,VLOOKUP(I51,'points clubs'!$A$2:$B$51,2,FALSE))</f>
        <v>0</v>
      </c>
      <c r="L51" s="41"/>
      <c r="M51" s="25">
        <f>IF(L51="",0,VLOOKUP(L51,'points ind'!$A$2:$B$52,2,FALSE))</f>
        <v>0</v>
      </c>
      <c r="N51" s="48">
        <f>IF(L51="",0,VLOOKUP(L51,'points clubs'!$A$2:$B$51,2,FALSE))</f>
        <v>0</v>
      </c>
      <c r="O51" s="52"/>
      <c r="P51" s="53">
        <f>IF(O51="",0,VLOOKUP(O51,'points ind'!$A$2:$B$52,2,FALSE))</f>
        <v>0</v>
      </c>
      <c r="Q51" s="51">
        <f>IF(O51="",0,VLOOKUP(O51,'points clubs'!$A$2:$B$51,2,FALSE))</f>
        <v>0</v>
      </c>
      <c r="R51" s="41"/>
      <c r="S51" s="25">
        <f>IF(R51="",0,VLOOKUP(R51,'points ind'!$A$2:$B$52,2,FALSE))</f>
        <v>0</v>
      </c>
      <c r="T51" s="48">
        <f>IF(R51="",0,VLOOKUP(R51,'points clubs'!$A$2:$B$51,2,FALSE))</f>
        <v>0</v>
      </c>
      <c r="U51" s="42"/>
      <c r="V51" s="25">
        <f>IF(U51="",0,VLOOKUP(U51,'points ind'!$A$2:$B$52,2,FALSE))</f>
        <v>0</v>
      </c>
      <c r="W51" s="48">
        <f>IF(U51="",0,VLOOKUP(U51,'points clubs'!$A$2:$B$51,2,FALSE))</f>
        <v>0</v>
      </c>
      <c r="X51" s="41"/>
      <c r="Y51" s="25">
        <f>IF(X51="",0,VLOOKUP(X51,'points ind'!$A$2:$B$52,2,FALSE))</f>
        <v>0</v>
      </c>
      <c r="Z51" s="48">
        <f>IF(X51="",0,VLOOKUP(X51,'points clubs'!$A$2:$B$51,2,FALSE))</f>
        <v>0</v>
      </c>
      <c r="AA51" s="264"/>
      <c r="AB51" s="262">
        <f>IF(AA51="",0,VLOOKUP(AA51,'points ind'!$A$2:$B$52,2,FALSE))</f>
        <v>0</v>
      </c>
      <c r="AC51" s="263">
        <f>IF(AA51="",0,VLOOKUP(AA51,'points clubs'!$A$2:$B$51,2,FALSE))</f>
        <v>0</v>
      </c>
      <c r="AD51" s="42"/>
      <c r="AE51" s="25">
        <f>IF(AD51="",0,VLOOKUP(AD51,'points ind'!$A$2:$B$52,2,FALSE))</f>
        <v>0</v>
      </c>
      <c r="AF51" s="48">
        <f>IF(AD51="",0,VLOOKUP(AD51,'points clubs'!$A$2:$B$51,2,FALSE))</f>
        <v>0</v>
      </c>
      <c r="AG51" s="42"/>
      <c r="AH51" s="25">
        <f>IF(AG51="",0,VLOOKUP(AG51,'points ind'!$A$2:$B$52,2,FALSE))</f>
        <v>0</v>
      </c>
      <c r="AI51" s="48">
        <f>IF(AG51="",0,VLOOKUP(AG51,'points clubs'!$A$2:$B$51,2,FALSE))</f>
        <v>0</v>
      </c>
      <c r="AJ51" s="33">
        <f t="shared" si="2"/>
        <v>0</v>
      </c>
      <c r="AK51" s="71">
        <f t="shared" si="3"/>
        <v>31</v>
      </c>
      <c r="AL51" s="257">
        <f>IF(AG51&gt;0,(LARGE((G51,M51,P51,S51,V51,Y51,AB51,AE51),1)+LARGE((G51,M51,P51,S51,V51,Y51,AB51,AE51),2)+LARGE((G51,M51,P51,S51,V51,Y51,AB51,AE51),3)+LARGE((G51,M51,P51,S51,V51,Y51,AB51,AE51),4)+AH51),(LARGE((G51,M51,P51,S51,V51,Y51,AB51,AE51),1)+LARGE((G51,M51,P51,S51,V51,Y51,AB51,AE51),2)+LARGE((G51,M51,P51,S51,V51,Y51,AB51,AE51),3)+LARGE((G51,M51,P51,S51,V51,Y51,AB51,AE51),4)+LARGE((G51,M51,P51,S51,V51,Y51,AB51,AE51),5)))</f>
        <v>0</v>
      </c>
      <c r="AM51" s="258">
        <f t="shared" si="4"/>
        <v>31</v>
      </c>
      <c r="AN51" s="64">
        <f t="shared" si="5"/>
        <v>0</v>
      </c>
      <c r="AO51" s="31">
        <f t="shared" si="6"/>
        <v>0</v>
      </c>
      <c r="AP51" s="31">
        <f t="shared" si="7"/>
        <v>0</v>
      </c>
      <c r="AQ51" s="31">
        <f t="shared" si="8"/>
        <v>0</v>
      </c>
      <c r="AR51" s="31">
        <f t="shared" si="9"/>
        <v>0</v>
      </c>
      <c r="AS51" s="31">
        <f t="shared" si="10"/>
        <v>0</v>
      </c>
      <c r="AT51" s="31">
        <f t="shared" si="11"/>
        <v>0</v>
      </c>
      <c r="AU51" s="31">
        <f t="shared" si="12"/>
        <v>0</v>
      </c>
      <c r="AV51" s="31">
        <f t="shared" si="13"/>
        <v>0</v>
      </c>
      <c r="AW51" s="31">
        <f t="shared" si="14"/>
        <v>0</v>
      </c>
      <c r="AX51" s="31">
        <f t="shared" si="15"/>
        <v>0</v>
      </c>
      <c r="AY51" s="31">
        <f t="shared" si="16"/>
        <v>0</v>
      </c>
      <c r="AZ51" s="31">
        <f t="shared" si="17"/>
        <v>0</v>
      </c>
      <c r="BA51" s="31">
        <f t="shared" si="18"/>
        <v>0</v>
      </c>
      <c r="BB51" s="32">
        <f t="shared" si="19"/>
        <v>0</v>
      </c>
      <c r="BC51" s="226">
        <f t="shared" si="20"/>
        <v>0</v>
      </c>
    </row>
    <row r="52" spans="1:57" ht="15.75" thickBot="1" x14ac:dyDescent="0.3">
      <c r="A52" s="14">
        <f t="shared" si="1"/>
        <v>31</v>
      </c>
      <c r="B52" s="106" t="s">
        <v>290</v>
      </c>
      <c r="C52" s="95">
        <v>1997</v>
      </c>
      <c r="D52" s="95" t="s">
        <v>21</v>
      </c>
      <c r="E52" s="38"/>
      <c r="F52" s="54"/>
      <c r="G52" s="53">
        <f>IF(F52="",0,VLOOKUP(F52,'points ind'!$A$2:$B$52,2,FALSE))</f>
        <v>0</v>
      </c>
      <c r="H52" s="51">
        <f>IF(F52="",0,VLOOKUP(F52,'points clubs'!$A$2:$B$51,2,FALSE))</f>
        <v>0</v>
      </c>
      <c r="I52" s="54"/>
      <c r="J52" s="53">
        <f>IF(I52="",0,VLOOKUP(I52,'points ind'!$A$2:$B$52,2,FALSE))</f>
        <v>0</v>
      </c>
      <c r="K52" s="51">
        <f>IF(I52="",0,VLOOKUP(I52,'points clubs'!$A$2:$B$51,2,FALSE))</f>
        <v>0</v>
      </c>
      <c r="L52" s="42"/>
      <c r="M52" s="25">
        <f>IF(L52="",0,VLOOKUP(L52,'points ind'!$A$2:$B$52,2,FALSE))</f>
        <v>0</v>
      </c>
      <c r="N52" s="48">
        <f>IF(L52="",0,VLOOKUP(L52,'points clubs'!$A$2:$B$51,2,FALSE))</f>
        <v>0</v>
      </c>
      <c r="O52" s="52"/>
      <c r="P52" s="53">
        <f>IF(O52="",0,VLOOKUP(O52,'points ind'!$A$2:$B$52,2,FALSE))</f>
        <v>0</v>
      </c>
      <c r="Q52" s="51">
        <f>IF(O52="",0,VLOOKUP(O52,'points clubs'!$A$2:$B$51,2,FALSE))</f>
        <v>0</v>
      </c>
      <c r="R52" s="41"/>
      <c r="S52" s="25">
        <f>IF(R52="",0,VLOOKUP(R52,'points ind'!$A$2:$B$52,2,FALSE))</f>
        <v>0</v>
      </c>
      <c r="T52" s="48">
        <f>IF(R52="",0,VLOOKUP(R52,'points clubs'!$A$2:$B$51,2,FALSE))</f>
        <v>0</v>
      </c>
      <c r="U52" s="42"/>
      <c r="V52" s="25">
        <f>IF(U52="",0,VLOOKUP(U52,'points ind'!$A$2:$B$52,2,FALSE))</f>
        <v>0</v>
      </c>
      <c r="W52" s="48">
        <f>IF(U52="",0,VLOOKUP(U52,'points clubs'!$A$2:$B$51,2,FALSE))</f>
        <v>0</v>
      </c>
      <c r="X52" s="41"/>
      <c r="Y52" s="25">
        <f>IF(X52="",0,VLOOKUP(X52,'points ind'!$A$2:$B$52,2,FALSE))</f>
        <v>0</v>
      </c>
      <c r="Z52" s="48">
        <f>IF(X52="",0,VLOOKUP(X52,'points clubs'!$A$2:$B$51,2,FALSE))</f>
        <v>0</v>
      </c>
      <c r="AA52" s="261"/>
      <c r="AB52" s="262">
        <f>IF(AA52="",0,VLOOKUP(AA52,'points ind'!$A$2:$B$52,2,FALSE))</f>
        <v>0</v>
      </c>
      <c r="AC52" s="263">
        <f>IF(AA52="",0,VLOOKUP(AA52,'points clubs'!$A$2:$B$51,2,FALSE))</f>
        <v>0</v>
      </c>
      <c r="AD52" s="41"/>
      <c r="AE52" s="25">
        <f>IF(AD52="",0,VLOOKUP(AD52,'points ind'!$A$2:$B$52,2,FALSE))</f>
        <v>0</v>
      </c>
      <c r="AF52" s="48">
        <f>IF(AD52="",0,VLOOKUP(AD52,'points clubs'!$A$2:$B$51,2,FALSE))</f>
        <v>0</v>
      </c>
      <c r="AG52" s="41"/>
      <c r="AH52" s="25">
        <f>IF(AG52="",0,VLOOKUP(AG52,'points ind'!$A$2:$B$52,2,FALSE))</f>
        <v>0</v>
      </c>
      <c r="AI52" s="48">
        <f>IF(AG52="",0,VLOOKUP(AG52,'points clubs'!$A$2:$B$51,2,FALSE))</f>
        <v>0</v>
      </c>
      <c r="AJ52" s="33">
        <f t="shared" si="2"/>
        <v>0</v>
      </c>
      <c r="AK52" s="71">
        <f t="shared" si="3"/>
        <v>31</v>
      </c>
      <c r="AL52" s="257">
        <f>IF(AG52&gt;0,(LARGE((G52,M52,P52,S52,V52,Y52,AB52,AE52),1)+LARGE((G52,M52,P52,S52,V52,Y52,AB52,AE52),2)+LARGE((G52,M52,P52,S52,V52,Y52,AB52,AE52),3)+LARGE((G52,M52,P52,S52,V52,Y52,AB52,AE52),4)+AH52),(LARGE((G52,M52,P52,S52,V52,Y52,AB52,AE52),1)+LARGE((G52,M52,P52,S52,V52,Y52,AB52,AE52),2)+LARGE((G52,M52,P52,S52,V52,Y52,AB52,AE52),3)+LARGE((G52,M52,P52,S52,V52,Y52,AB52,AE52),4)+LARGE((G52,M52,P52,S52,V52,Y52,AB52,AE52),5)))</f>
        <v>0</v>
      </c>
      <c r="AM52" s="258">
        <f t="shared" si="4"/>
        <v>31</v>
      </c>
      <c r="AN52" s="64">
        <f t="shared" si="5"/>
        <v>0</v>
      </c>
      <c r="AO52" s="31">
        <f t="shared" si="6"/>
        <v>0</v>
      </c>
      <c r="AP52" s="31">
        <f t="shared" si="7"/>
        <v>0</v>
      </c>
      <c r="AQ52" s="31">
        <f t="shared" si="8"/>
        <v>0</v>
      </c>
      <c r="AR52" s="31">
        <f t="shared" si="9"/>
        <v>0</v>
      </c>
      <c r="AS52" s="31">
        <f t="shared" si="10"/>
        <v>0</v>
      </c>
      <c r="AT52" s="31">
        <f t="shared" si="11"/>
        <v>0</v>
      </c>
      <c r="AU52" s="31">
        <f t="shared" si="12"/>
        <v>0</v>
      </c>
      <c r="AV52" s="31">
        <f t="shared" si="13"/>
        <v>0</v>
      </c>
      <c r="AW52" s="31">
        <f t="shared" si="14"/>
        <v>0</v>
      </c>
      <c r="AX52" s="31">
        <f t="shared" si="15"/>
        <v>0</v>
      </c>
      <c r="AY52" s="31">
        <f t="shared" si="16"/>
        <v>0</v>
      </c>
      <c r="AZ52" s="31">
        <f t="shared" si="17"/>
        <v>0</v>
      </c>
      <c r="BA52" s="31">
        <f t="shared" si="18"/>
        <v>0</v>
      </c>
      <c r="BB52" s="32">
        <f t="shared" si="19"/>
        <v>0</v>
      </c>
      <c r="BC52" s="226">
        <f t="shared" si="20"/>
        <v>0</v>
      </c>
    </row>
    <row r="53" spans="1:57" s="50" customFormat="1" x14ac:dyDescent="0.2">
      <c r="A53" s="58"/>
      <c r="B53" s="58"/>
      <c r="C53" s="58"/>
      <c r="D53" s="58"/>
      <c r="E53" s="58"/>
      <c r="F53" s="59"/>
      <c r="G53" s="60"/>
      <c r="H53" s="60"/>
      <c r="I53" s="59"/>
      <c r="J53" s="60"/>
      <c r="K53" s="59"/>
      <c r="L53" s="60"/>
      <c r="M53" s="59"/>
      <c r="N53" s="60"/>
      <c r="O53" s="59"/>
      <c r="P53" s="60"/>
      <c r="Q53" s="59"/>
      <c r="R53" s="60"/>
      <c r="S53" s="59"/>
      <c r="T53" s="60"/>
      <c r="U53" s="58"/>
      <c r="W53" s="58"/>
      <c r="X53" s="58"/>
      <c r="Y53" s="58"/>
      <c r="AJ53" s="231"/>
      <c r="AK53" s="231"/>
      <c r="AL53" s="231"/>
      <c r="AM53" s="23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58"/>
      <c r="BE53" s="58"/>
    </row>
    <row r="54" spans="1:57" s="50" customFormat="1" x14ac:dyDescent="0.2">
      <c r="A54" s="58"/>
      <c r="B54" s="58"/>
      <c r="C54" s="58"/>
      <c r="D54" s="58"/>
      <c r="E54" s="58"/>
      <c r="F54" s="59"/>
      <c r="G54" s="60"/>
      <c r="H54" s="60"/>
      <c r="I54" s="59"/>
      <c r="J54" s="60"/>
      <c r="K54" s="59"/>
      <c r="L54" s="60"/>
      <c r="M54" s="59"/>
      <c r="N54" s="60"/>
      <c r="O54" s="59"/>
      <c r="P54" s="60"/>
      <c r="Q54" s="59"/>
      <c r="R54" s="60"/>
      <c r="S54" s="59"/>
      <c r="T54" s="60"/>
      <c r="U54" s="58"/>
      <c r="W54" s="58"/>
      <c r="X54" s="58"/>
      <c r="Y54" s="58"/>
      <c r="AJ54" s="231"/>
      <c r="AK54" s="231"/>
      <c r="AL54" s="231"/>
      <c r="AM54" s="23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58"/>
      <c r="BE54" s="58"/>
    </row>
    <row r="55" spans="1:57" s="50" customFormat="1" x14ac:dyDescent="0.2">
      <c r="A55" s="58"/>
      <c r="B55" s="58"/>
      <c r="C55" s="58"/>
      <c r="D55" s="58"/>
      <c r="E55" s="58"/>
      <c r="F55" s="59"/>
      <c r="G55" s="60"/>
      <c r="H55" s="60"/>
      <c r="I55" s="59"/>
      <c r="J55" s="60"/>
      <c r="K55" s="59"/>
      <c r="L55" s="60"/>
      <c r="M55" s="59"/>
      <c r="N55" s="60"/>
      <c r="O55" s="59"/>
      <c r="P55" s="60"/>
      <c r="Q55" s="59"/>
      <c r="R55" s="60"/>
      <c r="S55" s="59"/>
      <c r="T55" s="60"/>
      <c r="U55" s="58"/>
      <c r="W55" s="58"/>
      <c r="X55" s="58"/>
      <c r="Y55" s="58"/>
      <c r="AJ55" s="231"/>
      <c r="AK55" s="231"/>
      <c r="AL55" s="231"/>
      <c r="AM55" s="23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58"/>
      <c r="BE55" s="58"/>
    </row>
    <row r="56" spans="1:57" s="50" customFormat="1" x14ac:dyDescent="0.2">
      <c r="A56" s="58"/>
      <c r="B56" s="58"/>
      <c r="C56" s="58"/>
      <c r="D56" s="58"/>
      <c r="E56" s="58"/>
      <c r="F56" s="59"/>
      <c r="G56" s="60"/>
      <c r="H56" s="60"/>
      <c r="I56" s="59"/>
      <c r="J56" s="60"/>
      <c r="K56" s="59"/>
      <c r="L56" s="60"/>
      <c r="M56" s="59"/>
      <c r="N56" s="60"/>
      <c r="O56" s="59"/>
      <c r="P56" s="60"/>
      <c r="Q56" s="59"/>
      <c r="R56" s="60"/>
      <c r="S56" s="59"/>
      <c r="T56" s="60"/>
      <c r="U56" s="58"/>
      <c r="W56" s="58"/>
      <c r="X56" s="58"/>
      <c r="Y56" s="58"/>
      <c r="AJ56" s="231"/>
      <c r="AK56" s="231"/>
      <c r="AL56" s="231"/>
      <c r="AM56" s="23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58"/>
      <c r="BE56" s="58"/>
    </row>
    <row r="57" spans="1:57" s="50" customFormat="1" x14ac:dyDescent="0.2">
      <c r="A57" s="58"/>
      <c r="B57" s="58"/>
      <c r="C57" s="58"/>
      <c r="D57" s="58"/>
      <c r="E57" s="58"/>
      <c r="F57" s="59"/>
      <c r="G57" s="60"/>
      <c r="H57" s="60"/>
      <c r="I57" s="59"/>
      <c r="J57" s="60"/>
      <c r="K57" s="59"/>
      <c r="L57" s="60"/>
      <c r="M57" s="59"/>
      <c r="N57" s="60"/>
      <c r="O57" s="59"/>
      <c r="P57" s="60"/>
      <c r="Q57" s="59"/>
      <c r="R57" s="60"/>
      <c r="S57" s="59"/>
      <c r="T57" s="60"/>
      <c r="U57" s="58"/>
      <c r="W57" s="58"/>
      <c r="X57" s="58"/>
      <c r="Y57" s="58"/>
      <c r="AJ57" s="231"/>
      <c r="AK57" s="231"/>
      <c r="AL57" s="231"/>
      <c r="AM57" s="23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58"/>
      <c r="BE57" s="58"/>
    </row>
    <row r="58" spans="1:57" s="50" customFormat="1" x14ac:dyDescent="0.2">
      <c r="A58" s="58"/>
      <c r="B58" s="58"/>
      <c r="C58" s="58"/>
      <c r="D58" s="58"/>
      <c r="E58" s="58"/>
      <c r="F58" s="59"/>
      <c r="G58" s="60"/>
      <c r="H58" s="60"/>
      <c r="I58" s="59"/>
      <c r="J58" s="60"/>
      <c r="K58" s="59"/>
      <c r="L58" s="60"/>
      <c r="M58" s="59"/>
      <c r="N58" s="60"/>
      <c r="O58" s="59"/>
      <c r="P58" s="60"/>
      <c r="Q58" s="59"/>
      <c r="R58" s="60"/>
      <c r="S58" s="59"/>
      <c r="T58" s="60"/>
      <c r="U58" s="58"/>
      <c r="W58" s="58"/>
      <c r="X58" s="58"/>
      <c r="Y58" s="58"/>
      <c r="AJ58" s="231"/>
      <c r="AK58" s="231"/>
      <c r="AL58" s="231"/>
      <c r="AM58" s="23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58"/>
      <c r="BE58" s="58"/>
    </row>
    <row r="59" spans="1:57" s="50" customFormat="1" x14ac:dyDescent="0.2">
      <c r="A59" s="58"/>
      <c r="B59" s="58"/>
      <c r="C59" s="58"/>
      <c r="D59" s="58"/>
      <c r="E59" s="58"/>
      <c r="F59" s="59"/>
      <c r="G59" s="60"/>
      <c r="H59" s="60"/>
      <c r="I59" s="59"/>
      <c r="J59" s="60"/>
      <c r="K59" s="59"/>
      <c r="L59" s="60"/>
      <c r="M59" s="59"/>
      <c r="N59" s="60"/>
      <c r="O59" s="59"/>
      <c r="P59" s="60"/>
      <c r="Q59" s="59"/>
      <c r="R59" s="60"/>
      <c r="S59" s="59"/>
      <c r="T59" s="60"/>
      <c r="U59" s="58"/>
      <c r="W59" s="58"/>
      <c r="X59" s="58"/>
      <c r="Y59" s="58"/>
      <c r="AJ59" s="231"/>
      <c r="AK59" s="231"/>
      <c r="AL59" s="231"/>
      <c r="AM59" s="23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58"/>
      <c r="BE59" s="58"/>
    </row>
    <row r="60" spans="1:57" s="50" customFormat="1" x14ac:dyDescent="0.2">
      <c r="A60" s="58"/>
      <c r="B60" s="58"/>
      <c r="C60" s="58"/>
      <c r="D60" s="58"/>
      <c r="E60" s="58"/>
      <c r="F60" s="59"/>
      <c r="G60" s="60"/>
      <c r="H60" s="60"/>
      <c r="I60" s="59"/>
      <c r="J60" s="60"/>
      <c r="K60" s="59"/>
      <c r="L60" s="60"/>
      <c r="M60" s="59"/>
      <c r="N60" s="60"/>
      <c r="O60" s="59"/>
      <c r="P60" s="60"/>
      <c r="Q60" s="59"/>
      <c r="R60" s="60"/>
      <c r="S60" s="59"/>
      <c r="T60" s="60"/>
      <c r="U60" s="58"/>
      <c r="W60" s="58"/>
      <c r="X60" s="58"/>
      <c r="Y60" s="58"/>
      <c r="AJ60" s="231"/>
      <c r="AK60" s="231"/>
      <c r="AL60" s="231"/>
      <c r="AM60" s="23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58"/>
      <c r="BE60" s="58"/>
    </row>
    <row r="61" spans="1:57" s="50" customFormat="1" x14ac:dyDescent="0.2">
      <c r="A61" s="58"/>
      <c r="B61" s="58"/>
      <c r="C61" s="58"/>
      <c r="D61" s="58"/>
      <c r="E61" s="58"/>
      <c r="F61" s="59"/>
      <c r="G61" s="60"/>
      <c r="H61" s="60"/>
      <c r="I61" s="59"/>
      <c r="J61" s="60"/>
      <c r="K61" s="59"/>
      <c r="L61" s="60"/>
      <c r="M61" s="59"/>
      <c r="N61" s="60"/>
      <c r="O61" s="59"/>
      <c r="P61" s="60"/>
      <c r="Q61" s="59"/>
      <c r="R61" s="60"/>
      <c r="S61" s="59"/>
      <c r="T61" s="60"/>
      <c r="U61" s="58"/>
      <c r="W61" s="58"/>
      <c r="X61" s="58"/>
      <c r="Y61" s="58"/>
      <c r="AJ61" s="231"/>
      <c r="AK61" s="231"/>
      <c r="AL61" s="231"/>
      <c r="AM61" s="23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58"/>
      <c r="BE61" s="58"/>
    </row>
    <row r="62" spans="1:57" s="50" customFormat="1" x14ac:dyDescent="0.2">
      <c r="A62" s="58"/>
      <c r="B62" s="58"/>
      <c r="C62" s="58"/>
      <c r="D62" s="58"/>
      <c r="E62" s="58"/>
      <c r="F62" s="59"/>
      <c r="G62" s="60"/>
      <c r="H62" s="60"/>
      <c r="I62" s="59"/>
      <c r="J62" s="60"/>
      <c r="K62" s="59"/>
      <c r="L62" s="60"/>
      <c r="M62" s="59"/>
      <c r="N62" s="60"/>
      <c r="O62" s="59"/>
      <c r="P62" s="60"/>
      <c r="Q62" s="59"/>
      <c r="R62" s="60"/>
      <c r="S62" s="59"/>
      <c r="T62" s="60"/>
      <c r="U62" s="58"/>
      <c r="W62" s="58"/>
      <c r="X62" s="58"/>
      <c r="Y62" s="58"/>
      <c r="AJ62" s="231"/>
      <c r="AK62" s="23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58"/>
      <c r="BE62" s="58"/>
    </row>
    <row r="63" spans="1:57" s="50" customFormat="1" x14ac:dyDescent="0.2">
      <c r="A63" s="58"/>
      <c r="B63" s="58"/>
      <c r="C63" s="58"/>
      <c r="D63" s="58"/>
      <c r="E63" s="58"/>
      <c r="F63" s="59"/>
      <c r="G63" s="60"/>
      <c r="H63" s="60"/>
      <c r="I63" s="59"/>
      <c r="J63" s="60"/>
      <c r="K63" s="59"/>
      <c r="L63" s="60"/>
      <c r="M63" s="59"/>
      <c r="N63" s="60"/>
      <c r="O63" s="59"/>
      <c r="P63" s="60"/>
      <c r="Q63" s="59"/>
      <c r="R63" s="60"/>
      <c r="S63" s="59"/>
      <c r="T63" s="60"/>
      <c r="U63" s="58"/>
      <c r="W63" s="58"/>
      <c r="X63" s="58"/>
      <c r="Y63" s="58"/>
      <c r="AJ63" s="231"/>
      <c r="AK63" s="231"/>
      <c r="AL63" s="6"/>
      <c r="AM63" s="6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58"/>
      <c r="BE63" s="58"/>
    </row>
    <row r="64" spans="1:57" s="50" customFormat="1" x14ac:dyDescent="0.2">
      <c r="A64" s="58"/>
      <c r="B64" s="58"/>
      <c r="C64" s="58"/>
      <c r="D64" s="58"/>
      <c r="E64" s="58"/>
      <c r="F64" s="59"/>
      <c r="G64" s="60"/>
      <c r="H64" s="60"/>
      <c r="I64" s="59"/>
      <c r="J64" s="60"/>
      <c r="K64" s="59"/>
      <c r="L64" s="60"/>
      <c r="M64" s="59"/>
      <c r="N64" s="60"/>
      <c r="O64" s="59"/>
      <c r="P64" s="60"/>
      <c r="Q64" s="59"/>
      <c r="R64" s="60"/>
      <c r="S64" s="59"/>
      <c r="T64" s="60"/>
      <c r="U64" s="58"/>
      <c r="W64" s="58"/>
      <c r="X64" s="58"/>
      <c r="Y64" s="58"/>
      <c r="AJ64" s="231"/>
      <c r="AK64" s="231"/>
      <c r="AL64" s="6"/>
      <c r="AM64" s="6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58"/>
      <c r="BE64" s="58"/>
    </row>
    <row r="65" spans="6:55" s="58" customFormat="1" x14ac:dyDescent="0.2">
      <c r="F65" s="59"/>
      <c r="G65" s="60"/>
      <c r="H65" s="60"/>
      <c r="I65" s="59"/>
      <c r="J65" s="60"/>
      <c r="K65" s="59"/>
      <c r="L65" s="60"/>
      <c r="M65" s="59"/>
      <c r="N65" s="60"/>
      <c r="O65" s="59"/>
      <c r="P65" s="60"/>
      <c r="Q65" s="59"/>
      <c r="R65" s="60"/>
      <c r="S65" s="59"/>
      <c r="T65" s="60"/>
      <c r="V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231"/>
      <c r="AK65" s="231"/>
      <c r="AL65" s="6"/>
      <c r="AM65" s="6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</row>
    <row r="66" spans="6:55" x14ac:dyDescent="0.2">
      <c r="AJ66" s="231"/>
      <c r="AK66" s="23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</row>
    <row r="67" spans="6:55" x14ac:dyDescent="0.2">
      <c r="AJ67" s="231"/>
      <c r="AK67" s="23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</row>
    <row r="68" spans="6:55" x14ac:dyDescent="0.2">
      <c r="AJ68" s="231"/>
      <c r="AK68" s="23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</row>
    <row r="69" spans="6:55" x14ac:dyDescent="0.2">
      <c r="AJ69" s="231"/>
      <c r="AK69" s="23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</row>
    <row r="70" spans="6:55" x14ac:dyDescent="0.2">
      <c r="AJ70" s="231"/>
      <c r="AK70" s="23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</row>
    <row r="71" spans="6:55" x14ac:dyDescent="0.2">
      <c r="AJ71" s="231"/>
      <c r="AK71" s="23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</row>
    <row r="72" spans="6:55" x14ac:dyDescent="0.2">
      <c r="AJ72" s="231"/>
      <c r="AK72" s="23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</row>
    <row r="73" spans="6:55" x14ac:dyDescent="0.2">
      <c r="AJ73" s="231"/>
      <c r="AK73" s="23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</row>
    <row r="74" spans="6:55" x14ac:dyDescent="0.2">
      <c r="AJ74" s="231"/>
      <c r="AK74" s="23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</row>
    <row r="75" spans="6:55" x14ac:dyDescent="0.2">
      <c r="AJ75" s="231"/>
      <c r="AK75" s="23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</row>
    <row r="76" spans="6:55" x14ac:dyDescent="0.2">
      <c r="AJ76" s="231"/>
      <c r="AK76" s="23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</row>
    <row r="77" spans="6:55" x14ac:dyDescent="0.2">
      <c r="AJ77" s="231"/>
      <c r="AK77" s="23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</row>
    <row r="78" spans="6:55" x14ac:dyDescent="0.2">
      <c r="AJ78" s="231"/>
      <c r="AK78" s="23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</row>
    <row r="79" spans="6:55" x14ac:dyDescent="0.2">
      <c r="AJ79" s="61"/>
      <c r="AK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</row>
    <row r="80" spans="6:55" x14ac:dyDescent="0.2">
      <c r="AJ80" s="61"/>
      <c r="AK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</row>
    <row r="81" spans="36:55" x14ac:dyDescent="0.2">
      <c r="AJ81" s="61"/>
      <c r="AK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</row>
    <row r="82" spans="36:55" x14ac:dyDescent="0.2">
      <c r="AJ82" s="61"/>
      <c r="AK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</row>
    <row r="83" spans="36:55" x14ac:dyDescent="0.2">
      <c r="AJ83" s="61"/>
      <c r="AK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</row>
    <row r="84" spans="36:55" x14ac:dyDescent="0.2">
      <c r="AJ84" s="61"/>
      <c r="AK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</row>
    <row r="85" spans="36:55" x14ac:dyDescent="0.2">
      <c r="AJ85" s="61"/>
      <c r="AK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</row>
    <row r="86" spans="36:55" x14ac:dyDescent="0.2">
      <c r="BC86" s="61"/>
    </row>
    <row r="87" spans="36:55" x14ac:dyDescent="0.2">
      <c r="BC87" s="61"/>
    </row>
  </sheetData>
  <sortState ref="A10:AM52">
    <sortCondition ref="A10"/>
  </sortState>
  <mergeCells count="18">
    <mergeCell ref="AL8:AM8"/>
    <mergeCell ref="AA8:AC8"/>
    <mergeCell ref="AJ8:AK8"/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71"/>
  <sheetViews>
    <sheetView topLeftCell="A7" workbookViewId="0">
      <pane xSplit="5" ySplit="3" topLeftCell="F10" activePane="bottomRight" state="frozen"/>
      <selection activeCell="B31" sqref="B31"/>
      <selection pane="topRight" activeCell="B31" sqref="B31"/>
      <selection pane="bottomLeft" activeCell="B31" sqref="B31"/>
      <selection pane="bottomRight" activeCell="I20" sqref="I20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7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7" ht="29.45" customHeight="1" x14ac:dyDescent="0.35">
      <c r="A6" s="336" t="s">
        <v>297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7" ht="13.5" thickBot="1" x14ac:dyDescent="0.25"/>
    <row r="8" spans="1:57" ht="59.2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7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C9" si="0">SUM(AN10:AN34)</f>
        <v>290</v>
      </c>
      <c r="AO9" s="13">
        <f t="shared" si="0"/>
        <v>0</v>
      </c>
      <c r="AP9" s="13">
        <f t="shared" si="0"/>
        <v>206</v>
      </c>
      <c r="AQ9" s="13">
        <f t="shared" si="0"/>
        <v>625</v>
      </c>
      <c r="AR9" s="13">
        <f t="shared" si="0"/>
        <v>0</v>
      </c>
      <c r="AS9" s="13">
        <f t="shared" si="0"/>
        <v>770</v>
      </c>
      <c r="AT9" s="13">
        <f t="shared" si="0"/>
        <v>0</v>
      </c>
      <c r="AU9" s="13">
        <f t="shared" si="0"/>
        <v>0</v>
      </c>
      <c r="AV9" s="13">
        <f t="shared" si="0"/>
        <v>112</v>
      </c>
      <c r="AW9" s="13">
        <f t="shared" si="0"/>
        <v>0</v>
      </c>
      <c r="AX9" s="13">
        <f t="shared" si="0"/>
        <v>0</v>
      </c>
      <c r="AY9" s="13">
        <f t="shared" si="0"/>
        <v>14</v>
      </c>
      <c r="AZ9" s="13">
        <f t="shared" si="0"/>
        <v>110</v>
      </c>
      <c r="BA9" s="13">
        <f t="shared" si="0"/>
        <v>405</v>
      </c>
      <c r="BB9" s="13">
        <f t="shared" si="0"/>
        <v>0</v>
      </c>
      <c r="BC9" s="13">
        <f t="shared" si="0"/>
        <v>0</v>
      </c>
    </row>
    <row r="10" spans="1:57" s="6" customFormat="1" ht="15.75" thickBot="1" x14ac:dyDescent="0.3">
      <c r="A10" s="14">
        <f>AM10</f>
        <v>1</v>
      </c>
      <c r="B10" s="245" t="s">
        <v>311</v>
      </c>
      <c r="C10" s="246">
        <v>1996</v>
      </c>
      <c r="D10" s="246" t="s">
        <v>15</v>
      </c>
      <c r="E10" s="36">
        <v>2649160</v>
      </c>
      <c r="F10" s="66"/>
      <c r="G10" s="67">
        <f>IF(F10="",0,VLOOKUP(F10,'points ind'!$A$2:$B$52,2,FALSE))</f>
        <v>0</v>
      </c>
      <c r="H10" s="68">
        <f>IF(F10="",0,VLOOKUP(F10,'points clubs'!$A$2:$B$51,2,FALSE))</f>
        <v>0</v>
      </c>
      <c r="I10" s="66"/>
      <c r="J10" s="67">
        <f>IF(I10="",0,VLOOKUP(I10,'points ind'!$A$2:$B$52,2,FALSE))</f>
        <v>0</v>
      </c>
      <c r="K10" s="68">
        <f>IF(I10="",0,VLOOKUP(I10,'points clubs'!$A$2:$B$51,2,FALSE))</f>
        <v>0</v>
      </c>
      <c r="L10" s="150">
        <v>1</v>
      </c>
      <c r="M10" s="18">
        <f>IF(L10="",0,VLOOKUP(L10,'points ind'!$A$2:$B$52,2,FALSE))</f>
        <v>100</v>
      </c>
      <c r="N10" s="65">
        <f>IF(L10="",0,VLOOKUP(L10,'points clubs'!$A$2:$B$51,2,FALSE))</f>
        <v>100</v>
      </c>
      <c r="O10" s="66"/>
      <c r="P10" s="67">
        <f>IF(O10="",0,VLOOKUP(O10,'points ind'!$A$2:$B$52,2,FALSE))</f>
        <v>0</v>
      </c>
      <c r="Q10" s="68">
        <f>IF(O10="",0,VLOOKUP(O10,'points clubs'!$A$2:$B$51,2,FALSE))</f>
        <v>0</v>
      </c>
      <c r="R10" s="132">
        <v>5</v>
      </c>
      <c r="S10" s="18">
        <f>IF(R10="",0,VLOOKUP(R10,'points ind'!$A$2:$B$52,2,FALSE))</f>
        <v>80</v>
      </c>
      <c r="T10" s="65">
        <f>IF(R10="",0,VLOOKUP(R10,'points clubs'!$A$2:$B$51,2,FALSE))</f>
        <v>60</v>
      </c>
      <c r="U10" s="132">
        <v>4</v>
      </c>
      <c r="V10" s="18">
        <f>IF(U10="",0,VLOOKUP(U10,'points ind'!$A$2:$B$52,2,FALSE))</f>
        <v>85</v>
      </c>
      <c r="W10" s="65">
        <f>IF(U10="",0,VLOOKUP(U10,'points clubs'!$A$2:$B$51,2,FALSE))</f>
        <v>70</v>
      </c>
      <c r="X10" s="150">
        <v>1</v>
      </c>
      <c r="Y10" s="18">
        <f>IF(X10="",0,VLOOKUP(X10,'points ind'!$A$2:$B$52,2,FALSE))</f>
        <v>100</v>
      </c>
      <c r="Z10" s="65">
        <f>IF(X10="",0,VLOOKUP(X10,'points clubs'!$A$2:$B$51,2,FALSE))</f>
        <v>100</v>
      </c>
      <c r="AA10" s="265"/>
      <c r="AB10" s="266">
        <f>IF(AA10="",0,VLOOKUP(AA10,'points ind'!$A$2:$B$52,2,FALSE))</f>
        <v>0</v>
      </c>
      <c r="AC10" s="267">
        <f>IF(AA10="",0,VLOOKUP(AA10,'points clubs'!$A$2:$B$51,2,FALSE))</f>
        <v>0</v>
      </c>
      <c r="AD10" s="132"/>
      <c r="AE10" s="18">
        <f>IF(AD10="",0,VLOOKUP(AD10,'points ind'!$A$2:$B$52,2,FALSE))</f>
        <v>0</v>
      </c>
      <c r="AF10" s="65">
        <f>IF(AD10="",0,VLOOKUP(AD10,'points clubs'!$A$2:$B$51,2,FALSE))</f>
        <v>0</v>
      </c>
      <c r="AG10" s="40"/>
      <c r="AH10" s="18">
        <f>IF(AG10="",0,VLOOKUP(AG10,'points ind'!$A$2:$B$52,2,FALSE))</f>
        <v>0</v>
      </c>
      <c r="AI10" s="65">
        <f>IF(AG10="",0,VLOOKUP(AG10,'points clubs'!$A$2:$B$51,2,FALSE))</f>
        <v>0</v>
      </c>
      <c r="AJ10" s="19">
        <f>G10+J10+M10+P10+S10+V10+Y10+AB10+AE10+AH10</f>
        <v>365</v>
      </c>
      <c r="AK10" s="62">
        <f>RANK(AJ10,$AJ$10:$AJ$52,0)</f>
        <v>1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365</v>
      </c>
      <c r="AM10" s="256">
        <f>RANK(AL10,$AL$10:$AL$73,0)</f>
        <v>1</v>
      </c>
      <c r="AN10" s="15">
        <f t="shared" ref="AN10:AN34" si="1">IF($D10="areches",SUM($H10,$K10,$N10,$Q10,$T10,$W10,$Z10,$AC10,$AF10,$AI10),0)</f>
        <v>0</v>
      </c>
      <c r="AO10" s="16">
        <f t="shared" ref="AO10:AO34" si="2">IF($D10="bauges",SUM($H10,$K10,$N10,$Q10,$T10,$W10,$Z10,$AC10,$AF10,$AI10),0)</f>
        <v>0</v>
      </c>
      <c r="AP10" s="16">
        <f t="shared" ref="AP10:AP34" si="3">IF($D10="bessans",SUM($H10,$K10,$N10,$Q10,$T10,$W10,$Z10,$AC10,$AF10,$AI10),0)</f>
        <v>0</v>
      </c>
      <c r="AQ10" s="16">
        <f t="shared" ref="AQ10:AQ34" si="4">IF($D10="bozel",SUM($H10,$K10,$N10,$Q10,$T10,$W10,$Z10,$AC10,$AF10,$AI10),0)</f>
        <v>0</v>
      </c>
      <c r="AR10" s="16">
        <f t="shared" ref="AR10:AR34" si="5">IF($D10="courchevel",SUM($H10,$K10,$N10,$Q10,$T10,$W10,$Z10,$AC10,$AF10,$AI10),0)</f>
        <v>0</v>
      </c>
      <c r="AS10" s="16">
        <f t="shared" ref="AS10:AS34" si="6">IF($D10="feclaz",SUM($H10,$K10,$N10,$Q10,$T10,$W10,$Z10,$AC10,$AF10,$AI10),0)</f>
        <v>330</v>
      </c>
      <c r="AT10" s="16">
        <f t="shared" ref="AT10:AT34" si="7">IF($D10="karellis",SUM($H10,$K10,$N10,$Q10,$T10,$W10,$Z10,$AC10,$AF10,$AI10),0)</f>
        <v>0</v>
      </c>
      <c r="AU10" s="16">
        <f t="shared" ref="AU10:AU34" si="8">IF($D10="menuires",SUM($H10,$K10,$N10,$Q10,$T10,$W10,$Z10,$AC10,$AF10,$AI10),0)</f>
        <v>0</v>
      </c>
      <c r="AV10" s="16">
        <f t="shared" ref="AV10:AV34" si="9">IF($D10="meribel",SUM($H10,$K10,$N10,$Q10,$T10,$W10,$Z10,$AC10,$AF10,$AI10),0)</f>
        <v>0</v>
      </c>
      <c r="AW10" s="16">
        <f t="shared" ref="AW10:AW34" si="10">IF($D10="monolithe",SUM($H10,$K10,$N10,$Q10,$T10,$W10,$Z10,$AC10,$AF10,$AI10),0)</f>
        <v>0</v>
      </c>
      <c r="AX10" s="16">
        <f t="shared" ref="AX10:AX34" si="11">IF($D10="peisey",SUM($H10,$K10,$N10,$Q10,$T10,$W10,$Z10,$AC10,$AF10,$AI10),0)</f>
        <v>0</v>
      </c>
      <c r="AY10" s="16">
        <f t="shared" ref="AY10:AY34" si="12">IF($D10="revard",SUM($H10,$K10,$N10,$Q10,$T10,$W10,$Z10,$AC10,$AF10,$AI10),0)</f>
        <v>0</v>
      </c>
      <c r="AZ10" s="16">
        <f t="shared" ref="AZ10:AZ34" si="13">IF($D10="saisies",SUM($H10,$K10,$N10,$Q10,$T10,$W10,$Z10,$AC10,$AF10,$AI10),0)</f>
        <v>0</v>
      </c>
      <c r="BA10" s="16">
        <f t="shared" ref="BA10:BA34" si="14">IF($D10="valcenis",SUM($H10,$K10,$N10,$Q10,$T10,$W10,$Z10,$AC10,$AF10,$AI10),0)</f>
        <v>0</v>
      </c>
      <c r="BB10" s="20">
        <f t="shared" ref="BB10:BB34" si="15">IF($D10="valloire",SUM($H10,$K10,$N10,$Q10,$T10,$W10,$Z10,$AC10,$AF10,$AI10),0)</f>
        <v>0</v>
      </c>
      <c r="BC10" s="20">
        <f t="shared" ref="BC10:BC34" si="16">IF($D10="naves",SUM($H10,$K10,$N10,$Q10,$T10,$W10,$Z10,$AC10,$AF10,$AI10),0)</f>
        <v>0</v>
      </c>
      <c r="BE10" s="6">
        <f>BD10</f>
        <v>0</v>
      </c>
    </row>
    <row r="11" spans="1:57" s="6" customFormat="1" ht="15.75" thickBot="1" x14ac:dyDescent="0.3">
      <c r="A11" s="14">
        <f>AM11</f>
        <v>2</v>
      </c>
      <c r="B11" s="121" t="s">
        <v>316</v>
      </c>
      <c r="C11" s="112">
        <v>1996</v>
      </c>
      <c r="D11" s="112" t="s">
        <v>13</v>
      </c>
      <c r="E11" s="39">
        <v>2654956</v>
      </c>
      <c r="F11" s="52"/>
      <c r="G11" s="53">
        <f>IF(F11="",0,VLOOKUP(F11,'points ind'!$A$2:$B$52,2,FALSE))</f>
        <v>0</v>
      </c>
      <c r="H11" s="51">
        <f>IF(F11="",0,VLOOKUP(F11,'points clubs'!$A$2:$B$51,2,FALSE))</f>
        <v>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41">
        <v>2</v>
      </c>
      <c r="M11" s="25">
        <f>IF(L11="",0,VLOOKUP(L11,'points ind'!$A$2:$B$52,2,FALSE))</f>
        <v>95</v>
      </c>
      <c r="N11" s="48">
        <f>IF(L11="",0,VLOOKUP(L11,'points clubs'!$A$2:$B$51,2,FALSE))</f>
        <v>90</v>
      </c>
      <c r="O11" s="52"/>
      <c r="P11" s="53">
        <f>IF(O11="",0,VLOOKUP(O11,'points ind'!$A$2:$B$52,2,FALSE))</f>
        <v>0</v>
      </c>
      <c r="Q11" s="51">
        <f>IF(O11="",0,VLOOKUP(O11,'points clubs'!$A$2:$B$51,2,FALSE))</f>
        <v>0</v>
      </c>
      <c r="R11" s="41">
        <v>3</v>
      </c>
      <c r="S11" s="25">
        <f>IF(R11="",0,VLOOKUP(R11,'points ind'!$A$2:$B$52,2,FALSE))</f>
        <v>90</v>
      </c>
      <c r="T11" s="48">
        <f>IF(R11="",0,VLOOKUP(R11,'points clubs'!$A$2:$B$51,2,FALSE))</f>
        <v>80</v>
      </c>
      <c r="U11" s="41">
        <v>3</v>
      </c>
      <c r="V11" s="25">
        <f>IF(U11="",0,VLOOKUP(U11,'points ind'!$A$2:$B$52,2,FALSE))</f>
        <v>90</v>
      </c>
      <c r="W11" s="48">
        <f>IF(U11="",0,VLOOKUP(U11,'points clubs'!$A$2:$B$51,2,FALSE))</f>
        <v>80</v>
      </c>
      <c r="X11" s="42"/>
      <c r="Y11" s="25">
        <f>IF(X11="",0,VLOOKUP(X11,'points ind'!$A$2:$B$52,2,FALSE))</f>
        <v>0</v>
      </c>
      <c r="Z11" s="48">
        <f>IF(X11="",0,VLOOKUP(X11,'points clubs'!$A$2:$B$51,2,FALSE))</f>
        <v>0</v>
      </c>
      <c r="AA11" s="261"/>
      <c r="AB11" s="262">
        <f>IF(AA11="",0,VLOOKUP(AA11,'points ind'!$A$2:$B$52,2,FALSE))</f>
        <v>0</v>
      </c>
      <c r="AC11" s="263">
        <f>IF(AA11="",0,VLOOKUP(AA11,'points clubs'!$A$2:$B$51,2,FALSE))</f>
        <v>0</v>
      </c>
      <c r="AD11" s="41"/>
      <c r="AE11" s="25">
        <f>IF(AD11="",0,VLOOKUP(AD11,'points ind'!$A$2:$B$52,2,FALSE))</f>
        <v>0</v>
      </c>
      <c r="AF11" s="48">
        <f>IF(AD11="",0,VLOOKUP(AD11,'points clubs'!$A$2:$B$51,2,FALSE))</f>
        <v>0</v>
      </c>
      <c r="AG11" s="41">
        <v>3</v>
      </c>
      <c r="AH11" s="25">
        <f>IF(AG11="",0,VLOOKUP(AG11,'points ind'!$A$2:$B$52,2,FALSE))</f>
        <v>90</v>
      </c>
      <c r="AI11" s="48">
        <f>IF(AG11="",0,VLOOKUP(AG11,'points clubs'!$A$2:$B$51,2,FALSE))</f>
        <v>80</v>
      </c>
      <c r="AJ11" s="26">
        <f>G11+J11+M11+P11+S11+V11+Y11+AB11+AE11+AH11</f>
        <v>365</v>
      </c>
      <c r="AK11" s="63">
        <f>RANK(AJ11,$AJ$10:$AJ$52,0)</f>
        <v>1</v>
      </c>
      <c r="AL11" s="255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365</v>
      </c>
      <c r="AM11" s="258">
        <v>2</v>
      </c>
      <c r="AN11" s="22">
        <f t="shared" si="1"/>
        <v>0</v>
      </c>
      <c r="AO11" s="23">
        <f t="shared" si="2"/>
        <v>0</v>
      </c>
      <c r="AP11" s="23">
        <f t="shared" si="3"/>
        <v>0</v>
      </c>
      <c r="AQ11" s="23">
        <f t="shared" si="4"/>
        <v>330</v>
      </c>
      <c r="AR11" s="23">
        <f t="shared" si="5"/>
        <v>0</v>
      </c>
      <c r="AS11" s="23">
        <f t="shared" si="6"/>
        <v>0</v>
      </c>
      <c r="AT11" s="23">
        <f t="shared" si="7"/>
        <v>0</v>
      </c>
      <c r="AU11" s="23">
        <f t="shared" si="8"/>
        <v>0</v>
      </c>
      <c r="AV11" s="23">
        <f t="shared" si="9"/>
        <v>0</v>
      </c>
      <c r="AW11" s="23">
        <f t="shared" si="10"/>
        <v>0</v>
      </c>
      <c r="AX11" s="23">
        <f t="shared" si="11"/>
        <v>0</v>
      </c>
      <c r="AY11" s="23">
        <f t="shared" si="12"/>
        <v>0</v>
      </c>
      <c r="AZ11" s="23">
        <f t="shared" si="13"/>
        <v>0</v>
      </c>
      <c r="BA11" s="23">
        <f t="shared" si="14"/>
        <v>0</v>
      </c>
      <c r="BB11" s="27">
        <f t="shared" si="15"/>
        <v>0</v>
      </c>
      <c r="BC11" s="27">
        <f t="shared" si="16"/>
        <v>0</v>
      </c>
    </row>
    <row r="12" spans="1:57" s="6" customFormat="1" ht="15.75" thickBot="1" x14ac:dyDescent="0.3">
      <c r="A12" s="14">
        <f>AM12</f>
        <v>3</v>
      </c>
      <c r="B12" s="121" t="s">
        <v>319</v>
      </c>
      <c r="C12" s="112">
        <v>1996</v>
      </c>
      <c r="D12" s="112" t="s">
        <v>52</v>
      </c>
      <c r="E12" s="37">
        <v>2620098</v>
      </c>
      <c r="F12" s="52"/>
      <c r="G12" s="53">
        <f>IF(F12="",0,VLOOKUP(F12,'points ind'!$A$2:$B$52,2,FALSE))</f>
        <v>0</v>
      </c>
      <c r="H12" s="51">
        <f>IF(F12="",0,VLOOKUP(F12,'points clubs'!$A$2:$B$51,2,FALSE))</f>
        <v>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41"/>
      <c r="M12" s="25">
        <f>IF(L12="",0,VLOOKUP(L12,'points ind'!$A$2:$B$52,2,FALSE))</f>
        <v>0</v>
      </c>
      <c r="N12" s="48">
        <f>IF(L12="",0,VLOOKUP(L12,'points clubs'!$A$2:$B$51,2,FALSE))</f>
        <v>0</v>
      </c>
      <c r="O12" s="52"/>
      <c r="P12" s="53">
        <f>IF(O12="",0,VLOOKUP(O12,'points ind'!$A$2:$B$52,2,FALSE))</f>
        <v>0</v>
      </c>
      <c r="Q12" s="51">
        <f>IF(O12="",0,VLOOKUP(O12,'points clubs'!$A$2:$B$51,2,FALSE))</f>
        <v>0</v>
      </c>
      <c r="R12" s="41">
        <v>9</v>
      </c>
      <c r="S12" s="25">
        <f>IF(R12="",0,VLOOKUP(R12,'points ind'!$A$2:$B$52,2,FALSE))</f>
        <v>60</v>
      </c>
      <c r="T12" s="48">
        <f>IF(R12="",0,VLOOKUP(R12,'points clubs'!$A$2:$B$51,2,FALSE))</f>
        <v>25</v>
      </c>
      <c r="U12" s="41">
        <v>7</v>
      </c>
      <c r="V12" s="25">
        <f>IF(U12="",0,VLOOKUP(U12,'points ind'!$A$2:$B$52,2,FALSE))</f>
        <v>70</v>
      </c>
      <c r="W12" s="48">
        <f>IF(U12="",0,VLOOKUP(U12,'points clubs'!$A$2:$B$51,2,FALSE))</f>
        <v>40</v>
      </c>
      <c r="X12" s="42">
        <v>3</v>
      </c>
      <c r="Y12" s="25">
        <f>IF(X12="",0,VLOOKUP(X12,'points ind'!$A$2:$B$52,2,FALSE))</f>
        <v>90</v>
      </c>
      <c r="Z12" s="48">
        <f>IF(X12="",0,VLOOKUP(X12,'points clubs'!$A$2:$B$51,2,FALSE))</f>
        <v>80</v>
      </c>
      <c r="AA12" s="261"/>
      <c r="AB12" s="262">
        <f>IF(AA12="",0,VLOOKUP(AA12,'points ind'!$A$2:$B$52,2,FALSE))</f>
        <v>0</v>
      </c>
      <c r="AC12" s="263">
        <f>IF(AA12="",0,VLOOKUP(AA12,'points clubs'!$A$2:$B$51,2,FALSE))</f>
        <v>0</v>
      </c>
      <c r="AD12" s="41"/>
      <c r="AE12" s="25">
        <f>IF(AD12="",0,VLOOKUP(AD12,'points ind'!$A$2:$B$52,2,FALSE))</f>
        <v>0</v>
      </c>
      <c r="AF12" s="48">
        <f>IF(AD12="",0,VLOOKUP(AD12,'points clubs'!$A$2:$B$51,2,FALSE))</f>
        <v>0</v>
      </c>
      <c r="AG12" s="41">
        <v>4</v>
      </c>
      <c r="AH12" s="25">
        <f>IF(AG12="",0,VLOOKUP(AG12,'points ind'!$A$2:$B$52,2,FALSE))</f>
        <v>85</v>
      </c>
      <c r="AI12" s="48">
        <f>IF(AG12="",0,VLOOKUP(AG12,'points clubs'!$A$2:$B$51,2,FALSE))</f>
        <v>70</v>
      </c>
      <c r="AJ12" s="26">
        <f>G12+J12+M12+P12+S12+V12+Y12+AB12+AE12+AH12</f>
        <v>305</v>
      </c>
      <c r="AK12" s="63">
        <f>RANK(AJ12,$AJ$10:$AJ$52,0)</f>
        <v>3</v>
      </c>
      <c r="AL12" s="255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305</v>
      </c>
      <c r="AM12" s="258">
        <v>3</v>
      </c>
      <c r="AN12" s="22">
        <f t="shared" si="1"/>
        <v>0</v>
      </c>
      <c r="AO12" s="23">
        <f t="shared" si="2"/>
        <v>0</v>
      </c>
      <c r="AP12" s="23">
        <f t="shared" si="3"/>
        <v>0</v>
      </c>
      <c r="AQ12" s="23">
        <f t="shared" si="4"/>
        <v>0</v>
      </c>
      <c r="AR12" s="23">
        <f t="shared" si="5"/>
        <v>0</v>
      </c>
      <c r="AS12" s="23">
        <f t="shared" si="6"/>
        <v>0</v>
      </c>
      <c r="AT12" s="23">
        <f t="shared" si="7"/>
        <v>0</v>
      </c>
      <c r="AU12" s="23">
        <f t="shared" si="8"/>
        <v>0</v>
      </c>
      <c r="AV12" s="23">
        <f t="shared" si="9"/>
        <v>0</v>
      </c>
      <c r="AW12" s="23">
        <f t="shared" si="10"/>
        <v>0</v>
      </c>
      <c r="AX12" s="23">
        <f t="shared" si="11"/>
        <v>0</v>
      </c>
      <c r="AY12" s="23">
        <f t="shared" si="12"/>
        <v>0</v>
      </c>
      <c r="AZ12" s="23">
        <f t="shared" si="13"/>
        <v>0</v>
      </c>
      <c r="BA12" s="23">
        <f t="shared" si="14"/>
        <v>215</v>
      </c>
      <c r="BB12" s="27">
        <f t="shared" si="15"/>
        <v>0</v>
      </c>
      <c r="BC12" s="27">
        <f t="shared" si="16"/>
        <v>0</v>
      </c>
    </row>
    <row r="13" spans="1:57" s="6" customFormat="1" ht="15.75" thickBot="1" x14ac:dyDescent="0.3">
      <c r="A13" s="14">
        <f>AM13</f>
        <v>4</v>
      </c>
      <c r="B13" s="127" t="s">
        <v>301</v>
      </c>
      <c r="C13" s="95">
        <v>1995</v>
      </c>
      <c r="D13" s="95" t="s">
        <v>13</v>
      </c>
      <c r="E13" s="37">
        <v>2615410</v>
      </c>
      <c r="F13" s="52"/>
      <c r="G13" s="53">
        <f>IF(F13="",0,VLOOKUP(F13,'points ind'!$A$2:$B$52,2,FALSE))</f>
        <v>0</v>
      </c>
      <c r="H13" s="51">
        <f>IF(F13="",0,VLOOKUP(F13,'points clubs'!$A$2:$B$51,2,FALSE))</f>
        <v>0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41">
        <v>4</v>
      </c>
      <c r="M13" s="25">
        <f>IF(L13="",0,VLOOKUP(L13,'points ind'!$A$2:$B$52,2,FALSE))</f>
        <v>85</v>
      </c>
      <c r="N13" s="48">
        <f>IF(L13="",0,VLOOKUP(L13,'points clubs'!$A$2:$B$51,2,FALSE))</f>
        <v>70</v>
      </c>
      <c r="O13" s="52"/>
      <c r="P13" s="53">
        <f>IF(O13="",0,VLOOKUP(O13,'points ind'!$A$2:$B$52,2,FALSE))</f>
        <v>0</v>
      </c>
      <c r="Q13" s="51">
        <f>IF(O13="",0,VLOOKUP(O13,'points clubs'!$A$2:$B$51,2,FALSE))</f>
        <v>0</v>
      </c>
      <c r="R13" s="41">
        <v>8</v>
      </c>
      <c r="S13" s="25">
        <f>IF(R13="",0,VLOOKUP(R13,'points ind'!$A$2:$B$52,2,FALSE))</f>
        <v>65</v>
      </c>
      <c r="T13" s="48">
        <f>IF(R13="",0,VLOOKUP(R13,'points clubs'!$A$2:$B$51,2,FALSE))</f>
        <v>30</v>
      </c>
      <c r="U13" s="41">
        <v>5</v>
      </c>
      <c r="V13" s="25">
        <f>IF(U13="",0,VLOOKUP(U13,'points ind'!$A$2:$B$52,2,FALSE))</f>
        <v>80</v>
      </c>
      <c r="W13" s="48">
        <f>IF(U13="",0,VLOOKUP(U13,'points clubs'!$A$2:$B$51,2,FALSE))</f>
        <v>60</v>
      </c>
      <c r="X13" s="41"/>
      <c r="Y13" s="25">
        <f>IF(X13="",0,VLOOKUP(X13,'points ind'!$A$2:$B$52,2,FALSE))</f>
        <v>0</v>
      </c>
      <c r="Z13" s="48">
        <f>IF(X13="",0,VLOOKUP(X13,'points clubs'!$A$2:$B$51,2,FALSE))</f>
        <v>0</v>
      </c>
      <c r="AA13" s="261"/>
      <c r="AB13" s="262">
        <f>IF(AA13="",0,VLOOKUP(AA13,'points ind'!$A$2:$B$52,2,FALSE))</f>
        <v>0</v>
      </c>
      <c r="AC13" s="263">
        <f>IF(AA13="",0,VLOOKUP(AA13,'points clubs'!$A$2:$B$51,2,FALSE))</f>
        <v>0</v>
      </c>
      <c r="AD13" s="41"/>
      <c r="AE13" s="25">
        <f>IF(AD13="",0,VLOOKUP(AD13,'points ind'!$A$2:$B$52,2,FALSE))</f>
        <v>0</v>
      </c>
      <c r="AF13" s="48">
        <f>IF(AD13="",0,VLOOKUP(AD13,'points clubs'!$A$2:$B$51,2,FALSE))</f>
        <v>0</v>
      </c>
      <c r="AG13" s="41">
        <v>6</v>
      </c>
      <c r="AH13" s="25">
        <f>IF(AG13="",0,VLOOKUP(AG13,'points ind'!$A$2:$B$52,2,FALSE))</f>
        <v>75</v>
      </c>
      <c r="AI13" s="48">
        <f>IF(AG13="",0,VLOOKUP(AG13,'points clubs'!$A$2:$B$51,2,FALSE))</f>
        <v>50</v>
      </c>
      <c r="AJ13" s="26">
        <f>G13+J13+M13+P13+S13+V13+Y13+AB13+AE13+AH13</f>
        <v>305</v>
      </c>
      <c r="AK13" s="63">
        <f>RANK(AJ13,$AJ$10:$AJ$52,0)</f>
        <v>3</v>
      </c>
      <c r="AL13" s="255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305</v>
      </c>
      <c r="AM13" s="258">
        <v>4</v>
      </c>
      <c r="AN13" s="22">
        <f t="shared" si="1"/>
        <v>0</v>
      </c>
      <c r="AO13" s="23">
        <f t="shared" si="2"/>
        <v>0</v>
      </c>
      <c r="AP13" s="23">
        <f t="shared" si="3"/>
        <v>0</v>
      </c>
      <c r="AQ13" s="23">
        <f t="shared" si="4"/>
        <v>210</v>
      </c>
      <c r="AR13" s="23">
        <f t="shared" si="5"/>
        <v>0</v>
      </c>
      <c r="AS13" s="23">
        <f t="shared" si="6"/>
        <v>0</v>
      </c>
      <c r="AT13" s="23">
        <f t="shared" si="7"/>
        <v>0</v>
      </c>
      <c r="AU13" s="23">
        <f t="shared" si="8"/>
        <v>0</v>
      </c>
      <c r="AV13" s="23">
        <f t="shared" si="9"/>
        <v>0</v>
      </c>
      <c r="AW13" s="23">
        <f t="shared" si="10"/>
        <v>0</v>
      </c>
      <c r="AX13" s="23">
        <f t="shared" si="11"/>
        <v>0</v>
      </c>
      <c r="AY13" s="23">
        <f t="shared" si="12"/>
        <v>0</v>
      </c>
      <c r="AZ13" s="23">
        <f t="shared" si="13"/>
        <v>0</v>
      </c>
      <c r="BA13" s="23">
        <f t="shared" si="14"/>
        <v>0</v>
      </c>
      <c r="BB13" s="27">
        <f t="shared" si="15"/>
        <v>0</v>
      </c>
      <c r="BC13" s="27">
        <f t="shared" si="16"/>
        <v>0</v>
      </c>
    </row>
    <row r="14" spans="1:57" s="6" customFormat="1" ht="15.75" thickBot="1" x14ac:dyDescent="0.3">
      <c r="A14" s="14">
        <f>AM14</f>
        <v>5</v>
      </c>
      <c r="B14" s="111" t="s">
        <v>312</v>
      </c>
      <c r="C14" s="113">
        <v>1996</v>
      </c>
      <c r="D14" s="113" t="s">
        <v>10</v>
      </c>
      <c r="E14" s="38">
        <v>2601835</v>
      </c>
      <c r="F14" s="52"/>
      <c r="G14" s="53">
        <f>IF(F14="",0,VLOOKUP(F14,'points ind'!$A$2:$B$52,2,FALSE))</f>
        <v>0</v>
      </c>
      <c r="H14" s="51">
        <f>IF(F14="",0,VLOOKUP(F14,'points clubs'!$A$2:$B$51,2,FALSE))</f>
        <v>0</v>
      </c>
      <c r="I14" s="54"/>
      <c r="J14" s="53">
        <f>IF(I14="",0,VLOOKUP(I14,'points ind'!$A$2:$B$52,2,FALSE))</f>
        <v>0</v>
      </c>
      <c r="K14" s="51">
        <f>IF(I14="",0,VLOOKUP(I14,'points clubs'!$A$2:$B$51,2,FALSE))</f>
        <v>0</v>
      </c>
      <c r="L14" s="41"/>
      <c r="M14" s="25">
        <f>IF(L14="",0,VLOOKUP(L14,'points ind'!$A$2:$B$52,2,FALSE))</f>
        <v>0</v>
      </c>
      <c r="N14" s="48">
        <f>IF(L14="",0,VLOOKUP(L14,'points clubs'!$A$2:$B$51,2,FALSE))</f>
        <v>0</v>
      </c>
      <c r="O14" s="54"/>
      <c r="P14" s="53">
        <f>IF(O14="",0,VLOOKUP(O14,'points ind'!$A$2:$B$52,2,FALSE))</f>
        <v>0</v>
      </c>
      <c r="Q14" s="51">
        <f>IF(O14="",0,VLOOKUP(O14,'points clubs'!$A$2:$B$51,2,FALSE))</f>
        <v>0</v>
      </c>
      <c r="R14" s="181">
        <v>1</v>
      </c>
      <c r="S14" s="25">
        <f>IF(R14="",0,VLOOKUP(R14,'points ind'!$A$2:$B$52,2,FALSE))</f>
        <v>100</v>
      </c>
      <c r="T14" s="48">
        <f>IF(R14="",0,VLOOKUP(R14,'points clubs'!$A$2:$B$51,2,FALSE))</f>
        <v>100</v>
      </c>
      <c r="U14" s="42">
        <v>2</v>
      </c>
      <c r="V14" s="25">
        <f>IF(U14="",0,VLOOKUP(U14,'points ind'!$A$2:$B$52,2,FALSE))</f>
        <v>95</v>
      </c>
      <c r="W14" s="48">
        <f>IF(U14="",0,VLOOKUP(U14,'points clubs'!$A$2:$B$51,2,FALSE))</f>
        <v>90</v>
      </c>
      <c r="X14" s="41"/>
      <c r="Y14" s="25">
        <f>IF(X14="",0,VLOOKUP(X14,'points ind'!$A$2:$B$52,2,FALSE))</f>
        <v>0</v>
      </c>
      <c r="Z14" s="48">
        <f>IF(X14="",0,VLOOKUP(X14,'points clubs'!$A$2:$B$51,2,FALSE))</f>
        <v>0</v>
      </c>
      <c r="AA14" s="261"/>
      <c r="AB14" s="262">
        <f>IF(AA14="",0,VLOOKUP(AA14,'points ind'!$A$2:$B$52,2,FALSE))</f>
        <v>0</v>
      </c>
      <c r="AC14" s="263">
        <f>IF(AA14="",0,VLOOKUP(AA14,'points clubs'!$A$2:$B$51,2,FALSE))</f>
        <v>0</v>
      </c>
      <c r="AD14" s="41"/>
      <c r="AE14" s="25">
        <f>IF(AD14="",0,VLOOKUP(AD14,'points ind'!$A$2:$B$52,2,FALSE))</f>
        <v>0</v>
      </c>
      <c r="AF14" s="48">
        <f>IF(AD14="",0,VLOOKUP(AD14,'points clubs'!$A$2:$B$51,2,FALSE))</f>
        <v>0</v>
      </c>
      <c r="AG14" s="41">
        <v>1</v>
      </c>
      <c r="AH14" s="25">
        <f>IF(AG14="",0,VLOOKUP(AG14,'points ind'!$A$2:$B$52,2,FALSE))</f>
        <v>100</v>
      </c>
      <c r="AI14" s="48">
        <f>IF(AG14="",0,VLOOKUP(AG14,'points clubs'!$A$2:$B$51,2,FALSE))</f>
        <v>100</v>
      </c>
      <c r="AJ14" s="26">
        <f>G14+J14+M14+P14+S14+V14+Y14+AB14+AE14+AH14</f>
        <v>295</v>
      </c>
      <c r="AK14" s="63">
        <f>RANK(AJ14,$AJ$10:$AJ$52,0)</f>
        <v>5</v>
      </c>
      <c r="AL14" s="255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295</v>
      </c>
      <c r="AM14" s="258">
        <f>RANK(AL14,$AL$10:$AL$73,0)</f>
        <v>5</v>
      </c>
      <c r="AN14" s="22">
        <f t="shared" si="1"/>
        <v>290</v>
      </c>
      <c r="AO14" s="23">
        <f t="shared" si="2"/>
        <v>0</v>
      </c>
      <c r="AP14" s="23">
        <f t="shared" si="3"/>
        <v>0</v>
      </c>
      <c r="AQ14" s="23">
        <f t="shared" si="4"/>
        <v>0</v>
      </c>
      <c r="AR14" s="23">
        <f t="shared" si="5"/>
        <v>0</v>
      </c>
      <c r="AS14" s="23">
        <f t="shared" si="6"/>
        <v>0</v>
      </c>
      <c r="AT14" s="23">
        <f t="shared" si="7"/>
        <v>0</v>
      </c>
      <c r="AU14" s="23">
        <f t="shared" si="8"/>
        <v>0</v>
      </c>
      <c r="AV14" s="23">
        <f t="shared" si="9"/>
        <v>0</v>
      </c>
      <c r="AW14" s="23">
        <f t="shared" si="10"/>
        <v>0</v>
      </c>
      <c r="AX14" s="23">
        <f t="shared" si="11"/>
        <v>0</v>
      </c>
      <c r="AY14" s="23">
        <f t="shared" si="12"/>
        <v>0</v>
      </c>
      <c r="AZ14" s="23">
        <f t="shared" si="13"/>
        <v>0</v>
      </c>
      <c r="BA14" s="23">
        <f t="shared" si="14"/>
        <v>0</v>
      </c>
      <c r="BB14" s="27">
        <f t="shared" si="15"/>
        <v>0</v>
      </c>
      <c r="BC14" s="27">
        <f t="shared" si="16"/>
        <v>0</v>
      </c>
    </row>
    <row r="15" spans="1:57" s="6" customFormat="1" ht="15.75" thickBot="1" x14ac:dyDescent="0.3">
      <c r="A15" s="14">
        <f>AM15</f>
        <v>6</v>
      </c>
      <c r="B15" s="111" t="s">
        <v>315</v>
      </c>
      <c r="C15" s="113">
        <v>1996</v>
      </c>
      <c r="D15" s="113" t="s">
        <v>15</v>
      </c>
      <c r="E15" s="37">
        <v>2631692</v>
      </c>
      <c r="F15" s="52"/>
      <c r="G15" s="53">
        <f>IF(F15="",0,VLOOKUP(F15,'points ind'!$A$2:$B$52,2,FALSE))</f>
        <v>0</v>
      </c>
      <c r="H15" s="51">
        <f>IF(F15="",0,VLOOKUP(F15,'points clubs'!$A$2:$B$51,2,FALSE))</f>
        <v>0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41"/>
      <c r="M15" s="25">
        <f>IF(L15="",0,VLOOKUP(L15,'points ind'!$A$2:$B$52,2,FALSE))</f>
        <v>0</v>
      </c>
      <c r="N15" s="48">
        <f>IF(L15="",0,VLOOKUP(L15,'points clubs'!$A$2:$B$51,2,FALSE))</f>
        <v>0</v>
      </c>
      <c r="O15" s="52"/>
      <c r="P15" s="53">
        <f>IF(O15="",0,VLOOKUP(O15,'points ind'!$A$2:$B$52,2,FALSE))</f>
        <v>0</v>
      </c>
      <c r="Q15" s="51">
        <f>IF(O15="",0,VLOOKUP(O15,'points clubs'!$A$2:$B$51,2,FALSE))</f>
        <v>0</v>
      </c>
      <c r="R15" s="41">
        <v>2</v>
      </c>
      <c r="S15" s="25">
        <f>IF(R15="",0,VLOOKUP(R15,'points ind'!$A$2:$B$52,2,FALSE))</f>
        <v>95</v>
      </c>
      <c r="T15" s="48">
        <f>IF(R15="",0,VLOOKUP(R15,'points clubs'!$A$2:$B$51,2,FALSE))</f>
        <v>90</v>
      </c>
      <c r="U15" s="134">
        <v>1</v>
      </c>
      <c r="V15" s="25">
        <f>IF(U15="",0,VLOOKUP(U15,'points ind'!$A$2:$B$52,2,FALSE))</f>
        <v>100</v>
      </c>
      <c r="W15" s="48">
        <f>IF(U15="",0,VLOOKUP(U15,'points clubs'!$A$2:$B$51,2,FALSE))</f>
        <v>100</v>
      </c>
      <c r="X15" s="41"/>
      <c r="Y15" s="25">
        <f>IF(X15="",0,VLOOKUP(X15,'points ind'!$A$2:$B$52,2,FALSE))</f>
        <v>0</v>
      </c>
      <c r="Z15" s="48">
        <f>IF(X15="",0,VLOOKUP(X15,'points clubs'!$A$2:$B$51,2,FALSE))</f>
        <v>0</v>
      </c>
      <c r="AA15" s="261"/>
      <c r="AB15" s="262">
        <f>IF(AA15="",0,VLOOKUP(AA15,'points ind'!$A$2:$B$52,2,FALSE))</f>
        <v>0</v>
      </c>
      <c r="AC15" s="263">
        <f>IF(AA15="",0,VLOOKUP(AA15,'points clubs'!$A$2:$B$51,2,FALSE))</f>
        <v>0</v>
      </c>
      <c r="AD15" s="41"/>
      <c r="AE15" s="25">
        <f>IF(AD15="",0,VLOOKUP(AD15,'points ind'!$A$2:$B$52,2,FALSE))</f>
        <v>0</v>
      </c>
      <c r="AF15" s="48">
        <f>IF(AD15="",0,VLOOKUP(AD15,'points clubs'!$A$2:$B$51,2,FALSE))</f>
        <v>0</v>
      </c>
      <c r="AG15" s="41">
        <v>2</v>
      </c>
      <c r="AH15" s="25">
        <f>IF(AG15="",0,VLOOKUP(AG15,'points ind'!$A$2:$B$52,2,FALSE))</f>
        <v>95</v>
      </c>
      <c r="AI15" s="48">
        <f>IF(AG15="",0,VLOOKUP(AG15,'points clubs'!$A$2:$B$51,2,FALSE))</f>
        <v>90</v>
      </c>
      <c r="AJ15" s="26">
        <f>G15+J15+M15+P15+S15+V15+Y15+AB15+AE15+AH15</f>
        <v>290</v>
      </c>
      <c r="AK15" s="63">
        <f>RANK(AJ15,$AJ$10:$AJ$52,0)</f>
        <v>6</v>
      </c>
      <c r="AL15" s="255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290</v>
      </c>
      <c r="AM15" s="258">
        <f>RANK(AL15,$AL$10:$AL$73,0)</f>
        <v>6</v>
      </c>
      <c r="AN15" s="22">
        <f t="shared" si="1"/>
        <v>0</v>
      </c>
      <c r="AO15" s="23">
        <f t="shared" si="2"/>
        <v>0</v>
      </c>
      <c r="AP15" s="23">
        <f t="shared" si="3"/>
        <v>0</v>
      </c>
      <c r="AQ15" s="23">
        <f t="shared" si="4"/>
        <v>0</v>
      </c>
      <c r="AR15" s="23">
        <f t="shared" si="5"/>
        <v>0</v>
      </c>
      <c r="AS15" s="23">
        <f t="shared" si="6"/>
        <v>280</v>
      </c>
      <c r="AT15" s="23">
        <f t="shared" si="7"/>
        <v>0</v>
      </c>
      <c r="AU15" s="23">
        <f t="shared" si="8"/>
        <v>0</v>
      </c>
      <c r="AV15" s="23">
        <f t="shared" si="9"/>
        <v>0</v>
      </c>
      <c r="AW15" s="23">
        <f t="shared" si="10"/>
        <v>0</v>
      </c>
      <c r="AX15" s="23">
        <f t="shared" si="11"/>
        <v>0</v>
      </c>
      <c r="AY15" s="23">
        <f t="shared" si="12"/>
        <v>0</v>
      </c>
      <c r="AZ15" s="23">
        <f t="shared" si="13"/>
        <v>0</v>
      </c>
      <c r="BA15" s="23">
        <f t="shared" si="14"/>
        <v>0</v>
      </c>
      <c r="BB15" s="27">
        <f t="shared" si="15"/>
        <v>0</v>
      </c>
      <c r="BC15" s="27">
        <f t="shared" si="16"/>
        <v>0</v>
      </c>
    </row>
    <row r="16" spans="1:57" s="6" customFormat="1" ht="15.75" thickBot="1" x14ac:dyDescent="0.3">
      <c r="A16" s="14">
        <f>AM16</f>
        <v>7</v>
      </c>
      <c r="B16" s="111" t="s">
        <v>308</v>
      </c>
      <c r="C16" s="113">
        <v>1996</v>
      </c>
      <c r="D16" s="113" t="s">
        <v>18</v>
      </c>
      <c r="E16" s="37">
        <v>2621680</v>
      </c>
      <c r="F16" s="52"/>
      <c r="G16" s="53">
        <f>IF(F16="",0,VLOOKUP(F16,'points ind'!$A$2:$B$52,2,FALSE))</f>
        <v>0</v>
      </c>
      <c r="H16" s="51">
        <f>IF(F16="",0,VLOOKUP(F16,'points clubs'!$A$2:$B$51,2,FALSE))</f>
        <v>0</v>
      </c>
      <c r="I16" s="52"/>
      <c r="J16" s="53">
        <f>IF(I16="",0,VLOOKUP(I16,'points ind'!$A$2:$B$52,2,FALSE))</f>
        <v>0</v>
      </c>
      <c r="K16" s="51">
        <f>IF(I16="",0,VLOOKUP(I16,'points clubs'!$A$2:$B$51,2,FALSE))</f>
        <v>0</v>
      </c>
      <c r="L16" s="41">
        <v>6</v>
      </c>
      <c r="M16" s="25">
        <f>IF(L16="",0,VLOOKUP(L16,'points ind'!$A$2:$B$52,2,FALSE))</f>
        <v>75</v>
      </c>
      <c r="N16" s="48">
        <f>IF(L16="",0,VLOOKUP(L16,'points clubs'!$A$2:$B$51,2,FALSE))</f>
        <v>50</v>
      </c>
      <c r="O16" s="52"/>
      <c r="P16" s="53">
        <f>IF(O16="",0,VLOOKUP(O16,'points ind'!$A$2:$B$52,2,FALSE))</f>
        <v>0</v>
      </c>
      <c r="Q16" s="51">
        <f>IF(O16="",0,VLOOKUP(O16,'points clubs'!$A$2:$B$51,2,FALSE))</f>
        <v>0</v>
      </c>
      <c r="R16" s="41">
        <v>10</v>
      </c>
      <c r="S16" s="25">
        <f>IF(R16="",0,VLOOKUP(R16,'points ind'!$A$2:$B$52,2,FALSE))</f>
        <v>55</v>
      </c>
      <c r="T16" s="48">
        <f>IF(R16="",0,VLOOKUP(R16,'points clubs'!$A$2:$B$51,2,FALSE))</f>
        <v>22</v>
      </c>
      <c r="U16" s="41"/>
      <c r="V16" s="25">
        <f>IF(U16="",0,VLOOKUP(U16,'points ind'!$A$2:$B$52,2,FALSE))</f>
        <v>0</v>
      </c>
      <c r="W16" s="48">
        <f>IF(U16="",0,VLOOKUP(U16,'points clubs'!$A$2:$B$51,2,FALSE))</f>
        <v>0</v>
      </c>
      <c r="X16" s="41"/>
      <c r="Y16" s="25">
        <f>IF(X16="",0,VLOOKUP(X16,'points ind'!$A$2:$B$52,2,FALSE))</f>
        <v>0</v>
      </c>
      <c r="Z16" s="48">
        <f>IF(X16="",0,VLOOKUP(X16,'points clubs'!$A$2:$B$51,2,FALSE))</f>
        <v>0</v>
      </c>
      <c r="AA16" s="261"/>
      <c r="AB16" s="262">
        <f>IF(AA16="",0,VLOOKUP(AA16,'points ind'!$A$2:$B$52,2,FALSE))</f>
        <v>0</v>
      </c>
      <c r="AC16" s="263">
        <f>IF(AA16="",0,VLOOKUP(AA16,'points clubs'!$A$2:$B$51,2,FALSE))</f>
        <v>0</v>
      </c>
      <c r="AD16" s="41"/>
      <c r="AE16" s="25">
        <f>IF(AD16="",0,VLOOKUP(AD16,'points ind'!$A$2:$B$52,2,FALSE))</f>
        <v>0</v>
      </c>
      <c r="AF16" s="48">
        <f>IF(AD16="",0,VLOOKUP(AD16,'points clubs'!$A$2:$B$51,2,FALSE))</f>
        <v>0</v>
      </c>
      <c r="AG16" s="41">
        <v>7</v>
      </c>
      <c r="AH16" s="25">
        <f>IF(AG16="",0,VLOOKUP(AG16,'points ind'!$A$2:$B$52,2,FALSE))</f>
        <v>70</v>
      </c>
      <c r="AI16" s="48">
        <f>IF(AG16="",0,VLOOKUP(AG16,'points clubs'!$A$2:$B$51,2,FALSE))</f>
        <v>40</v>
      </c>
      <c r="AJ16" s="26">
        <f>G16+J16+M16+P16+S16+V16+Y16+AB16+AE16+AH16</f>
        <v>200</v>
      </c>
      <c r="AK16" s="63">
        <f>RANK(AJ16,$AJ$10:$AJ$52,0)</f>
        <v>7</v>
      </c>
      <c r="AL16" s="255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200</v>
      </c>
      <c r="AM16" s="258">
        <f>RANK(AL16,$AL$10:$AL$73,0)</f>
        <v>7</v>
      </c>
      <c r="AN16" s="22">
        <f t="shared" si="1"/>
        <v>0</v>
      </c>
      <c r="AO16" s="23">
        <f t="shared" si="2"/>
        <v>0</v>
      </c>
      <c r="AP16" s="23">
        <f t="shared" si="3"/>
        <v>0</v>
      </c>
      <c r="AQ16" s="23">
        <f t="shared" si="4"/>
        <v>0</v>
      </c>
      <c r="AR16" s="23">
        <f t="shared" si="5"/>
        <v>0</v>
      </c>
      <c r="AS16" s="23">
        <f t="shared" si="6"/>
        <v>0</v>
      </c>
      <c r="AT16" s="23">
        <f t="shared" si="7"/>
        <v>0</v>
      </c>
      <c r="AU16" s="23">
        <f t="shared" si="8"/>
        <v>0</v>
      </c>
      <c r="AV16" s="23">
        <f t="shared" si="9"/>
        <v>112</v>
      </c>
      <c r="AW16" s="23">
        <f t="shared" si="10"/>
        <v>0</v>
      </c>
      <c r="AX16" s="23">
        <f t="shared" si="11"/>
        <v>0</v>
      </c>
      <c r="AY16" s="23">
        <f t="shared" si="12"/>
        <v>0</v>
      </c>
      <c r="AZ16" s="23">
        <f t="shared" si="13"/>
        <v>0</v>
      </c>
      <c r="BA16" s="23">
        <f t="shared" si="14"/>
        <v>0</v>
      </c>
      <c r="BB16" s="27">
        <f t="shared" si="15"/>
        <v>0</v>
      </c>
      <c r="BC16" s="27">
        <f t="shared" si="16"/>
        <v>0</v>
      </c>
    </row>
    <row r="17" spans="1:55" s="6" customFormat="1" ht="15.75" thickBot="1" x14ac:dyDescent="0.3">
      <c r="A17" s="14">
        <f>AM17</f>
        <v>8</v>
      </c>
      <c r="B17" s="106" t="s">
        <v>498</v>
      </c>
      <c r="C17" s="95">
        <v>1995</v>
      </c>
      <c r="D17" s="95" t="s">
        <v>52</v>
      </c>
      <c r="E17" s="37">
        <v>2356395</v>
      </c>
      <c r="F17" s="54"/>
      <c r="G17" s="53">
        <f>IF(F17="",0,VLOOKUP(F17,'points ind'!$A$2:$B$52,2,FALSE))</f>
        <v>0</v>
      </c>
      <c r="H17" s="51">
        <f>IF(F17="",0,VLOOKUP(F17,'points clubs'!$A$2:$B$51,2,FALSE))</f>
        <v>0</v>
      </c>
      <c r="I17" s="52"/>
      <c r="J17" s="53">
        <f>IF(I17="",0,VLOOKUP(I17,'points ind'!$A$2:$B$52,2,FALSE))</f>
        <v>0</v>
      </c>
      <c r="K17" s="51">
        <f>IF(I17="",0,VLOOKUP(I17,'points clubs'!$A$2:$B$51,2,FALSE))</f>
        <v>0</v>
      </c>
      <c r="L17" s="42"/>
      <c r="M17" s="25">
        <f>IF(L17="",0,VLOOKUP(L17,'points ind'!$A$2:$B$52,2,FALSE))</f>
        <v>0</v>
      </c>
      <c r="N17" s="48">
        <f>IF(L17="",0,VLOOKUP(L17,'points clubs'!$A$2:$B$51,2,FALSE))</f>
        <v>0</v>
      </c>
      <c r="O17" s="52"/>
      <c r="P17" s="53">
        <f>IF(O17="",0,VLOOKUP(O17,'points ind'!$A$2:$B$52,2,FALSE))</f>
        <v>0</v>
      </c>
      <c r="Q17" s="51">
        <f>IF(O17="",0,VLOOKUP(O17,'points clubs'!$A$2:$B$51,2,FALSE))</f>
        <v>0</v>
      </c>
      <c r="R17" s="41"/>
      <c r="S17" s="25">
        <f>IF(R17="",0,VLOOKUP(R17,'points ind'!$A$2:$B$52,2,FALSE))</f>
        <v>0</v>
      </c>
      <c r="T17" s="48">
        <f>IF(R17="",0,VLOOKUP(R17,'points clubs'!$A$2:$B$51,2,FALSE))</f>
        <v>0</v>
      </c>
      <c r="U17" s="41"/>
      <c r="V17" s="25">
        <f>IF(U17="",0,VLOOKUP(U17,'points ind'!$A$2:$B$52,2,FALSE))</f>
        <v>0</v>
      </c>
      <c r="W17" s="48">
        <f>IF(U17="",0,VLOOKUP(U17,'points clubs'!$A$2:$B$51,2,FALSE))</f>
        <v>0</v>
      </c>
      <c r="X17" s="41">
        <v>2</v>
      </c>
      <c r="Y17" s="25">
        <f>IF(X17="",0,VLOOKUP(X17,'points ind'!$A$2:$B$52,2,FALSE))</f>
        <v>95</v>
      </c>
      <c r="Z17" s="48">
        <f>IF(X17="",0,VLOOKUP(X17,'points clubs'!$A$2:$B$51,2,FALSE))</f>
        <v>90</v>
      </c>
      <c r="AA17" s="261"/>
      <c r="AB17" s="262">
        <f>IF(AA17="",0,VLOOKUP(AA17,'points ind'!$A$2:$B$52,2,FALSE))</f>
        <v>0</v>
      </c>
      <c r="AC17" s="263">
        <f>IF(AA17="",0,VLOOKUP(AA17,'points clubs'!$A$2:$B$51,2,FALSE))</f>
        <v>0</v>
      </c>
      <c r="AD17" s="134">
        <v>1</v>
      </c>
      <c r="AE17" s="25">
        <f>IF(AD17="",0,VLOOKUP(AD17,'points ind'!$A$2:$B$52,2,FALSE))</f>
        <v>100</v>
      </c>
      <c r="AF17" s="48">
        <f>IF(AD17="",0,VLOOKUP(AD17,'points clubs'!$A$2:$B$51,2,FALSE))</f>
        <v>100</v>
      </c>
      <c r="AG17" s="41"/>
      <c r="AH17" s="25">
        <f>IF(AG17="",0,VLOOKUP(AG17,'points ind'!$A$2:$B$52,2,FALSE))</f>
        <v>0</v>
      </c>
      <c r="AI17" s="48">
        <f>IF(AG17="",0,VLOOKUP(AG17,'points clubs'!$A$2:$B$51,2,FALSE))</f>
        <v>0</v>
      </c>
      <c r="AJ17" s="26">
        <f>G17+J17+M17+P17+S17+V17+Y17+AB17+AE17+AH17</f>
        <v>195</v>
      </c>
      <c r="AK17" s="63">
        <f>RANK(AJ17,$AJ$10:$AJ$52,0)</f>
        <v>8</v>
      </c>
      <c r="AL17" s="255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195</v>
      </c>
      <c r="AM17" s="258">
        <f>RANK(AL17,$AL$10:$AL$73,0)</f>
        <v>8</v>
      </c>
      <c r="AN17" s="22">
        <f t="shared" si="1"/>
        <v>0</v>
      </c>
      <c r="AO17" s="23">
        <f t="shared" si="2"/>
        <v>0</v>
      </c>
      <c r="AP17" s="23">
        <f t="shared" si="3"/>
        <v>0</v>
      </c>
      <c r="AQ17" s="23">
        <f t="shared" si="4"/>
        <v>0</v>
      </c>
      <c r="AR17" s="23">
        <f t="shared" si="5"/>
        <v>0</v>
      </c>
      <c r="AS17" s="23">
        <f t="shared" si="6"/>
        <v>0</v>
      </c>
      <c r="AT17" s="23">
        <f t="shared" si="7"/>
        <v>0</v>
      </c>
      <c r="AU17" s="23">
        <f t="shared" si="8"/>
        <v>0</v>
      </c>
      <c r="AV17" s="23">
        <f t="shared" si="9"/>
        <v>0</v>
      </c>
      <c r="AW17" s="23">
        <f t="shared" si="10"/>
        <v>0</v>
      </c>
      <c r="AX17" s="23">
        <f t="shared" si="11"/>
        <v>0</v>
      </c>
      <c r="AY17" s="23">
        <f t="shared" si="12"/>
        <v>0</v>
      </c>
      <c r="AZ17" s="23">
        <f t="shared" si="13"/>
        <v>0</v>
      </c>
      <c r="BA17" s="23">
        <f t="shared" si="14"/>
        <v>190</v>
      </c>
      <c r="BB17" s="27">
        <f t="shared" si="15"/>
        <v>0</v>
      </c>
      <c r="BC17" s="27">
        <f t="shared" si="16"/>
        <v>0</v>
      </c>
    </row>
    <row r="18" spans="1:55" s="6" customFormat="1" ht="15.75" thickBot="1" x14ac:dyDescent="0.3">
      <c r="A18" s="14">
        <f>AM18</f>
        <v>9</v>
      </c>
      <c r="B18" s="111" t="s">
        <v>313</v>
      </c>
      <c r="C18" s="113">
        <v>1996</v>
      </c>
      <c r="D18" s="113" t="s">
        <v>22</v>
      </c>
      <c r="E18" s="37">
        <v>2633051</v>
      </c>
      <c r="F18" s="52"/>
      <c r="G18" s="53">
        <f>IF(F18="",0,VLOOKUP(F18,'points ind'!$A$2:$B$52,2,FALSE))</f>
        <v>0</v>
      </c>
      <c r="H18" s="51">
        <f>IF(F18="",0,VLOOKUP(F18,'points clubs'!$A$2:$B$51,2,FALSE))</f>
        <v>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41"/>
      <c r="M18" s="25">
        <f>IF(L18="",0,VLOOKUP(L18,'points ind'!$A$2:$B$52,2,FALSE))</f>
        <v>0</v>
      </c>
      <c r="N18" s="48">
        <f>IF(L18="",0,VLOOKUP(L18,'points clubs'!$A$2:$B$51,2,FALSE))</f>
        <v>0</v>
      </c>
      <c r="O18" s="52"/>
      <c r="P18" s="53">
        <f>IF(O18="",0,VLOOKUP(O18,'points ind'!$A$2:$B$52,2,FALSE))</f>
        <v>0</v>
      </c>
      <c r="Q18" s="51">
        <f>IF(O18="",0,VLOOKUP(O18,'points clubs'!$A$2:$B$51,2,FALSE))</f>
        <v>0</v>
      </c>
      <c r="R18" s="41">
        <v>6</v>
      </c>
      <c r="S18" s="25">
        <f>IF(R18="",0,VLOOKUP(R18,'points ind'!$A$2:$B$52,2,FALSE))</f>
        <v>75</v>
      </c>
      <c r="T18" s="48">
        <f>IF(R18="",0,VLOOKUP(R18,'points clubs'!$A$2:$B$51,2,FALSE))</f>
        <v>50</v>
      </c>
      <c r="U18" s="41"/>
      <c r="V18" s="25">
        <f>IF(U18="",0,VLOOKUP(U18,'points ind'!$A$2:$B$52,2,FALSE))</f>
        <v>0</v>
      </c>
      <c r="W18" s="48">
        <f>IF(U18="",0,VLOOKUP(U18,'points clubs'!$A$2:$B$51,2,FALSE))</f>
        <v>0</v>
      </c>
      <c r="X18" s="41"/>
      <c r="Y18" s="25">
        <f>IF(X18="",0,VLOOKUP(X18,'points ind'!$A$2:$B$52,2,FALSE))</f>
        <v>0</v>
      </c>
      <c r="Z18" s="48">
        <f>IF(X18="",0,VLOOKUP(X18,'points clubs'!$A$2:$B$51,2,FALSE))</f>
        <v>0</v>
      </c>
      <c r="AA18" s="261"/>
      <c r="AB18" s="262">
        <f>IF(AA18="",0,VLOOKUP(AA18,'points ind'!$A$2:$B$52,2,FALSE))</f>
        <v>0</v>
      </c>
      <c r="AC18" s="263">
        <f>IF(AA18="",0,VLOOKUP(AA18,'points clubs'!$A$2:$B$51,2,FALSE))</f>
        <v>0</v>
      </c>
      <c r="AD18" s="41"/>
      <c r="AE18" s="25">
        <f>IF(AD18="",0,VLOOKUP(AD18,'points ind'!$A$2:$B$52,2,FALSE))</f>
        <v>0</v>
      </c>
      <c r="AF18" s="48">
        <f>IF(AD18="",0,VLOOKUP(AD18,'points clubs'!$A$2:$B$51,2,FALSE))</f>
        <v>0</v>
      </c>
      <c r="AG18" s="41">
        <v>5</v>
      </c>
      <c r="AH18" s="25">
        <f>IF(AG18="",0,VLOOKUP(AG18,'points ind'!$A$2:$B$52,2,FALSE))</f>
        <v>80</v>
      </c>
      <c r="AI18" s="48">
        <f>IF(AG18="",0,VLOOKUP(AG18,'points clubs'!$A$2:$B$51,2,FALSE))</f>
        <v>60</v>
      </c>
      <c r="AJ18" s="26">
        <f>G18+J18+M18+P18+S18+V18+Y18+AB18+AE18+AH18</f>
        <v>155</v>
      </c>
      <c r="AK18" s="63">
        <f>RANK(AJ18,$AJ$10:$AJ$52,0)</f>
        <v>9</v>
      </c>
      <c r="AL18" s="255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155</v>
      </c>
      <c r="AM18" s="258">
        <f>RANK(AL18,$AL$10:$AL$73,0)</f>
        <v>9</v>
      </c>
      <c r="AN18" s="22">
        <f t="shared" si="1"/>
        <v>0</v>
      </c>
      <c r="AO18" s="23">
        <f t="shared" si="2"/>
        <v>0</v>
      </c>
      <c r="AP18" s="23">
        <f t="shared" si="3"/>
        <v>0</v>
      </c>
      <c r="AQ18" s="23">
        <f t="shared" si="4"/>
        <v>0</v>
      </c>
      <c r="AR18" s="23">
        <f t="shared" si="5"/>
        <v>0</v>
      </c>
      <c r="AS18" s="23">
        <f t="shared" si="6"/>
        <v>0</v>
      </c>
      <c r="AT18" s="23">
        <f t="shared" si="7"/>
        <v>0</v>
      </c>
      <c r="AU18" s="23">
        <f t="shared" si="8"/>
        <v>0</v>
      </c>
      <c r="AV18" s="23">
        <f t="shared" si="9"/>
        <v>0</v>
      </c>
      <c r="AW18" s="23">
        <f t="shared" si="10"/>
        <v>0</v>
      </c>
      <c r="AX18" s="23">
        <f t="shared" si="11"/>
        <v>0</v>
      </c>
      <c r="AY18" s="23">
        <f t="shared" si="12"/>
        <v>0</v>
      </c>
      <c r="AZ18" s="23">
        <f t="shared" si="13"/>
        <v>110</v>
      </c>
      <c r="BA18" s="23">
        <f t="shared" si="14"/>
        <v>0</v>
      </c>
      <c r="BB18" s="27">
        <f t="shared" si="15"/>
        <v>0</v>
      </c>
      <c r="BC18" s="27">
        <f t="shared" si="16"/>
        <v>0</v>
      </c>
    </row>
    <row r="19" spans="1:55" s="6" customFormat="1" ht="15.75" thickBot="1" x14ac:dyDescent="0.3">
      <c r="A19" s="14">
        <f>AM19</f>
        <v>10</v>
      </c>
      <c r="B19" s="122" t="s">
        <v>300</v>
      </c>
      <c r="C19" s="90">
        <v>1995</v>
      </c>
      <c r="D19" s="90" t="s">
        <v>13</v>
      </c>
      <c r="E19" s="37">
        <v>2615406</v>
      </c>
      <c r="F19" s="52"/>
      <c r="G19" s="53">
        <f>IF(F19="",0,VLOOKUP(F19,'points ind'!$A$2:$B$52,2,FALSE))</f>
        <v>0</v>
      </c>
      <c r="H19" s="51">
        <f>IF(F19="",0,VLOOKUP(F19,'points clubs'!$A$2:$B$51,2,FALSE))</f>
        <v>0</v>
      </c>
      <c r="I19" s="52"/>
      <c r="J19" s="53">
        <f>IF(I19="",0,VLOOKUP(I19,'points ind'!$A$2:$B$52,2,FALSE))</f>
        <v>0</v>
      </c>
      <c r="K19" s="51">
        <f>IF(I19="",0,VLOOKUP(I19,'points clubs'!$A$2:$B$51,2,FALSE))</f>
        <v>0</v>
      </c>
      <c r="L19" s="41">
        <v>5</v>
      </c>
      <c r="M19" s="25">
        <f>IF(L19="",0,VLOOKUP(L19,'points ind'!$A$2:$B$52,2,FALSE))</f>
        <v>80</v>
      </c>
      <c r="N19" s="48">
        <f>IF(L19="",0,VLOOKUP(L19,'points clubs'!$A$2:$B$51,2,FALSE))</f>
        <v>60</v>
      </c>
      <c r="O19" s="52"/>
      <c r="P19" s="53">
        <f>IF(O19="",0,VLOOKUP(O19,'points ind'!$A$2:$B$52,2,FALSE))</f>
        <v>0</v>
      </c>
      <c r="Q19" s="51">
        <f>IF(O19="",0,VLOOKUP(O19,'points clubs'!$A$2:$B$51,2,FALSE))</f>
        <v>0</v>
      </c>
      <c r="R19" s="41"/>
      <c r="S19" s="25">
        <f>IF(R19="",0,VLOOKUP(R19,'points ind'!$A$2:$B$52,2,FALSE))</f>
        <v>0</v>
      </c>
      <c r="T19" s="48">
        <f>IF(R19="",0,VLOOKUP(R19,'points clubs'!$A$2:$B$51,2,FALSE))</f>
        <v>0</v>
      </c>
      <c r="U19" s="41">
        <v>9</v>
      </c>
      <c r="V19" s="25">
        <f>IF(U19="",0,VLOOKUP(U19,'points ind'!$A$2:$B$52,2,FALSE))</f>
        <v>60</v>
      </c>
      <c r="W19" s="48">
        <f>IF(U19="",0,VLOOKUP(U19,'points clubs'!$A$2:$B$51,2,FALSE))</f>
        <v>25</v>
      </c>
      <c r="X19" s="41"/>
      <c r="Y19" s="25">
        <f>IF(X19="",0,VLOOKUP(X19,'points ind'!$A$2:$B$52,2,FALSE))</f>
        <v>0</v>
      </c>
      <c r="Z19" s="48">
        <f>IF(X19="",0,VLOOKUP(X19,'points clubs'!$A$2:$B$51,2,FALSE))</f>
        <v>0</v>
      </c>
      <c r="AA19" s="264"/>
      <c r="AB19" s="262">
        <f>IF(AA19="",0,VLOOKUP(AA19,'points ind'!$A$2:$B$52,2,FALSE))</f>
        <v>0</v>
      </c>
      <c r="AC19" s="263">
        <f>IF(AA19="",0,VLOOKUP(AA19,'points clubs'!$A$2:$B$51,2,FALSE))</f>
        <v>0</v>
      </c>
      <c r="AD19" s="42"/>
      <c r="AE19" s="25">
        <f>IF(AD19="",0,VLOOKUP(AD19,'points ind'!$A$2:$B$52,2,FALSE))</f>
        <v>0</v>
      </c>
      <c r="AF19" s="48">
        <f>IF(AD19="",0,VLOOKUP(AD19,'points clubs'!$A$2:$B$51,2,FALSE))</f>
        <v>0</v>
      </c>
      <c r="AG19" s="42"/>
      <c r="AH19" s="25">
        <f>IF(AG19="",0,VLOOKUP(AG19,'points ind'!$A$2:$B$52,2,FALSE))</f>
        <v>0</v>
      </c>
      <c r="AI19" s="48">
        <f>IF(AG19="",0,VLOOKUP(AG19,'points clubs'!$A$2:$B$51,2,FALSE))</f>
        <v>0</v>
      </c>
      <c r="AJ19" s="26">
        <f>G19+J19+M19+P19+S19+V19+Y19+AB19+AE19+AH19</f>
        <v>140</v>
      </c>
      <c r="AK19" s="63">
        <f>RANK(AJ19,$AJ$10:$AJ$52,0)</f>
        <v>10</v>
      </c>
      <c r="AL19" s="255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140</v>
      </c>
      <c r="AM19" s="258">
        <f>RANK(AL19,$AL$10:$AL$73,0)</f>
        <v>10</v>
      </c>
      <c r="AN19" s="22">
        <f t="shared" si="1"/>
        <v>0</v>
      </c>
      <c r="AO19" s="23">
        <f t="shared" si="2"/>
        <v>0</v>
      </c>
      <c r="AP19" s="23">
        <f t="shared" si="3"/>
        <v>0</v>
      </c>
      <c r="AQ19" s="23">
        <f t="shared" si="4"/>
        <v>85</v>
      </c>
      <c r="AR19" s="23">
        <f t="shared" si="5"/>
        <v>0</v>
      </c>
      <c r="AS19" s="23">
        <f t="shared" si="6"/>
        <v>0</v>
      </c>
      <c r="AT19" s="23">
        <f t="shared" si="7"/>
        <v>0</v>
      </c>
      <c r="AU19" s="23">
        <f t="shared" si="8"/>
        <v>0</v>
      </c>
      <c r="AV19" s="23">
        <f t="shared" si="9"/>
        <v>0</v>
      </c>
      <c r="AW19" s="23">
        <f t="shared" si="10"/>
        <v>0</v>
      </c>
      <c r="AX19" s="23">
        <f t="shared" si="11"/>
        <v>0</v>
      </c>
      <c r="AY19" s="23">
        <f t="shared" si="12"/>
        <v>0</v>
      </c>
      <c r="AZ19" s="23">
        <f t="shared" si="13"/>
        <v>0</v>
      </c>
      <c r="BA19" s="23">
        <f t="shared" si="14"/>
        <v>0</v>
      </c>
      <c r="BB19" s="27">
        <f t="shared" si="15"/>
        <v>0</v>
      </c>
      <c r="BC19" s="27">
        <f t="shared" si="16"/>
        <v>0</v>
      </c>
    </row>
    <row r="20" spans="1:55" s="6" customFormat="1" ht="15.75" thickBot="1" x14ac:dyDescent="0.3">
      <c r="A20" s="14">
        <f>AM20</f>
        <v>11</v>
      </c>
      <c r="B20" s="127" t="s">
        <v>305</v>
      </c>
      <c r="C20" s="95">
        <v>1995</v>
      </c>
      <c r="D20" s="95" t="s">
        <v>12</v>
      </c>
      <c r="E20" s="37">
        <v>2614889</v>
      </c>
      <c r="F20" s="52"/>
      <c r="G20" s="53">
        <f>IF(F20="",0,VLOOKUP(F20,'points ind'!$A$2:$B$52,2,FALSE))</f>
        <v>0</v>
      </c>
      <c r="H20" s="51">
        <f>IF(F20="",0,VLOOKUP(F20,'points clubs'!$A$2:$B$51,2,FALSE))</f>
        <v>0</v>
      </c>
      <c r="I20" s="52"/>
      <c r="J20" s="53">
        <f>IF(I20="",0,VLOOKUP(I20,'points ind'!$A$2:$B$52,2,FALSE))</f>
        <v>0</v>
      </c>
      <c r="K20" s="51">
        <f>IF(I20="",0,VLOOKUP(I20,'points clubs'!$A$2:$B$51,2,FALSE))</f>
        <v>0</v>
      </c>
      <c r="L20" s="41"/>
      <c r="M20" s="25">
        <f>IF(L20="",0,VLOOKUP(L20,'points ind'!$A$2:$B$52,2,FALSE))</f>
        <v>0</v>
      </c>
      <c r="N20" s="48">
        <f>IF(L20="",0,VLOOKUP(L20,'points clubs'!$A$2:$B$51,2,FALSE))</f>
        <v>0</v>
      </c>
      <c r="O20" s="52"/>
      <c r="P20" s="53">
        <f>IF(O20="",0,VLOOKUP(O20,'points ind'!$A$2:$B$52,2,FALSE))</f>
        <v>0</v>
      </c>
      <c r="Q20" s="51">
        <f>IF(O20="",0,VLOOKUP(O20,'points clubs'!$A$2:$B$51,2,FALSE))</f>
        <v>0</v>
      </c>
      <c r="R20" s="41">
        <v>7</v>
      </c>
      <c r="S20" s="25">
        <f>IF(R20="",0,VLOOKUP(R20,'points ind'!$A$2:$B$52,2,FALSE))</f>
        <v>70</v>
      </c>
      <c r="T20" s="48">
        <f>IF(R20="",0,VLOOKUP(R20,'points clubs'!$A$2:$B$51,2,FALSE))</f>
        <v>40</v>
      </c>
      <c r="U20" s="41">
        <v>8</v>
      </c>
      <c r="V20" s="25">
        <f>IF(U20="",0,VLOOKUP(U20,'points ind'!$A$2:$B$52,2,FALSE))</f>
        <v>65</v>
      </c>
      <c r="W20" s="48">
        <f>IF(U20="",0,VLOOKUP(U20,'points clubs'!$A$2:$B$51,2,FALSE))</f>
        <v>30</v>
      </c>
      <c r="X20" s="41"/>
      <c r="Y20" s="25">
        <f>IF(X20="",0,VLOOKUP(X20,'points ind'!$A$2:$B$52,2,FALSE))</f>
        <v>0</v>
      </c>
      <c r="Z20" s="48">
        <f>IF(X20="",0,VLOOKUP(X20,'points clubs'!$A$2:$B$51,2,FALSE))</f>
        <v>0</v>
      </c>
      <c r="AA20" s="261"/>
      <c r="AB20" s="262">
        <f>IF(AA20="",0,VLOOKUP(AA20,'points ind'!$A$2:$B$52,2,FALSE))</f>
        <v>0</v>
      </c>
      <c r="AC20" s="263">
        <f>IF(AA20="",0,VLOOKUP(AA20,'points clubs'!$A$2:$B$51,2,FALSE))</f>
        <v>0</v>
      </c>
      <c r="AD20" s="41"/>
      <c r="AE20" s="25">
        <f>IF(AD20="",0,VLOOKUP(AD20,'points ind'!$A$2:$B$52,2,FALSE))</f>
        <v>0</v>
      </c>
      <c r="AF20" s="48">
        <f>IF(AD20="",0,VLOOKUP(AD20,'points clubs'!$A$2:$B$51,2,FALSE))</f>
        <v>0</v>
      </c>
      <c r="AG20" s="41"/>
      <c r="AH20" s="25">
        <f>IF(AG20="",0,VLOOKUP(AG20,'points ind'!$A$2:$B$52,2,FALSE))</f>
        <v>0</v>
      </c>
      <c r="AI20" s="48">
        <f>IF(AG20="",0,VLOOKUP(AG20,'points clubs'!$A$2:$B$51,2,FALSE))</f>
        <v>0</v>
      </c>
      <c r="AJ20" s="26">
        <f>G20+J20+M20+P20+S20+V20+Y20+AB20+AE20+AH20</f>
        <v>135</v>
      </c>
      <c r="AK20" s="63">
        <f>RANK(AJ20,$AJ$10:$AJ$52,0)</f>
        <v>11</v>
      </c>
      <c r="AL20" s="255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135</v>
      </c>
      <c r="AM20" s="258">
        <f>RANK(AL20,$AL$10:$AL$73,0)</f>
        <v>11</v>
      </c>
      <c r="AN20" s="22">
        <f t="shared" si="1"/>
        <v>0</v>
      </c>
      <c r="AO20" s="23">
        <f t="shared" si="2"/>
        <v>0</v>
      </c>
      <c r="AP20" s="23">
        <f t="shared" si="3"/>
        <v>70</v>
      </c>
      <c r="AQ20" s="23">
        <f t="shared" si="4"/>
        <v>0</v>
      </c>
      <c r="AR20" s="23">
        <f t="shared" si="5"/>
        <v>0</v>
      </c>
      <c r="AS20" s="23">
        <f t="shared" si="6"/>
        <v>0</v>
      </c>
      <c r="AT20" s="23">
        <f t="shared" si="7"/>
        <v>0</v>
      </c>
      <c r="AU20" s="23">
        <f t="shared" si="8"/>
        <v>0</v>
      </c>
      <c r="AV20" s="23">
        <f t="shared" si="9"/>
        <v>0</v>
      </c>
      <c r="AW20" s="23">
        <f t="shared" si="10"/>
        <v>0</v>
      </c>
      <c r="AX20" s="23">
        <f t="shared" si="11"/>
        <v>0</v>
      </c>
      <c r="AY20" s="23">
        <f t="shared" si="12"/>
        <v>0</v>
      </c>
      <c r="AZ20" s="23">
        <f t="shared" si="13"/>
        <v>0</v>
      </c>
      <c r="BA20" s="23">
        <f t="shared" si="14"/>
        <v>0</v>
      </c>
      <c r="BB20" s="27">
        <f t="shared" si="15"/>
        <v>0</v>
      </c>
      <c r="BC20" s="27">
        <f t="shared" si="16"/>
        <v>0</v>
      </c>
    </row>
    <row r="21" spans="1:55" s="6" customFormat="1" ht="15.75" thickBot="1" x14ac:dyDescent="0.3">
      <c r="A21" s="14">
        <f>AM21</f>
        <v>12</v>
      </c>
      <c r="B21" s="127" t="s">
        <v>303</v>
      </c>
      <c r="C21" s="95">
        <v>1995</v>
      </c>
      <c r="D21" s="95" t="s">
        <v>12</v>
      </c>
      <c r="E21" s="37">
        <v>2614887</v>
      </c>
      <c r="F21" s="52"/>
      <c r="G21" s="53">
        <f>IF(F21="",0,VLOOKUP(F21,'points ind'!$A$2:$B$52,2,FALSE))</f>
        <v>0</v>
      </c>
      <c r="H21" s="51">
        <f>IF(F21="",0,VLOOKUP(F21,'points clubs'!$A$2:$B$51,2,FALSE))</f>
        <v>0</v>
      </c>
      <c r="I21" s="52"/>
      <c r="J21" s="53">
        <f>IF(I21="",0,VLOOKUP(I21,'points ind'!$A$2:$B$52,2,FALSE))</f>
        <v>0</v>
      </c>
      <c r="K21" s="51">
        <f>IF(I21="",0,VLOOKUP(I21,'points clubs'!$A$2:$B$51,2,FALSE))</f>
        <v>0</v>
      </c>
      <c r="L21" s="41"/>
      <c r="M21" s="25">
        <f>IF(L21="",0,VLOOKUP(L21,'points ind'!$A$2:$B$52,2,FALSE))</f>
        <v>0</v>
      </c>
      <c r="N21" s="48">
        <f>IF(L21="",0,VLOOKUP(L21,'points clubs'!$A$2:$B$51,2,FALSE))</f>
        <v>0</v>
      </c>
      <c r="O21" s="52"/>
      <c r="P21" s="53">
        <f>IF(O21="",0,VLOOKUP(O21,'points ind'!$A$2:$B$52,2,FALSE))</f>
        <v>0</v>
      </c>
      <c r="Q21" s="51">
        <f>IF(O21="",0,VLOOKUP(O21,'points clubs'!$A$2:$B$51,2,FALSE))</f>
        <v>0</v>
      </c>
      <c r="R21" s="41">
        <v>13</v>
      </c>
      <c r="S21" s="25">
        <f>IF(R21="",0,VLOOKUP(R21,'points ind'!$A$2:$B$52,2,FALSE))</f>
        <v>46</v>
      </c>
      <c r="T21" s="48">
        <f>IF(R21="",0,VLOOKUP(R21,'points clubs'!$A$2:$B$51,2,FALSE))</f>
        <v>16</v>
      </c>
      <c r="U21" s="41">
        <v>6</v>
      </c>
      <c r="V21" s="25">
        <f>IF(U21="",0,VLOOKUP(U21,'points ind'!$A$2:$B$52,2,FALSE))</f>
        <v>75</v>
      </c>
      <c r="W21" s="48">
        <f>IF(U21="",0,VLOOKUP(U21,'points clubs'!$A$2:$B$51,2,FALSE))</f>
        <v>50</v>
      </c>
      <c r="X21" s="41"/>
      <c r="Y21" s="25">
        <f>IF(X21="",0,VLOOKUP(X21,'points ind'!$A$2:$B$52,2,FALSE))</f>
        <v>0</v>
      </c>
      <c r="Z21" s="48">
        <f>IF(X21="",0,VLOOKUP(X21,'points clubs'!$A$2:$B$51,2,FALSE))</f>
        <v>0</v>
      </c>
      <c r="AA21" s="261"/>
      <c r="AB21" s="262">
        <f>IF(AA21="",0,VLOOKUP(AA21,'points ind'!$A$2:$B$52,2,FALSE))</f>
        <v>0</v>
      </c>
      <c r="AC21" s="263">
        <f>IF(AA21="",0,VLOOKUP(AA21,'points clubs'!$A$2:$B$51,2,FALSE))</f>
        <v>0</v>
      </c>
      <c r="AD21" s="41"/>
      <c r="AE21" s="25">
        <f>IF(AD21="",0,VLOOKUP(AD21,'points ind'!$A$2:$B$52,2,FALSE))</f>
        <v>0</v>
      </c>
      <c r="AF21" s="48">
        <f>IF(AD21="",0,VLOOKUP(AD21,'points clubs'!$A$2:$B$51,2,FALSE))</f>
        <v>0</v>
      </c>
      <c r="AG21" s="41"/>
      <c r="AH21" s="25">
        <f>IF(AG21="",0,VLOOKUP(AG21,'points ind'!$A$2:$B$52,2,FALSE))</f>
        <v>0</v>
      </c>
      <c r="AI21" s="48">
        <f>IF(AG21="",0,VLOOKUP(AG21,'points clubs'!$A$2:$B$51,2,FALSE))</f>
        <v>0</v>
      </c>
      <c r="AJ21" s="26">
        <f>G21+J21+M21+P21+S21+V21+Y21+AB21+AE21+AH21</f>
        <v>121</v>
      </c>
      <c r="AK21" s="63">
        <f>RANK(AJ21,$AJ$10:$AJ$52,0)</f>
        <v>12</v>
      </c>
      <c r="AL21" s="255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121</v>
      </c>
      <c r="AM21" s="258">
        <f>RANK(AL21,$AL$10:$AL$73,0)</f>
        <v>12</v>
      </c>
      <c r="AN21" s="22">
        <f t="shared" si="1"/>
        <v>0</v>
      </c>
      <c r="AO21" s="23">
        <f t="shared" si="2"/>
        <v>0</v>
      </c>
      <c r="AP21" s="23">
        <f t="shared" si="3"/>
        <v>66</v>
      </c>
      <c r="AQ21" s="23">
        <f t="shared" si="4"/>
        <v>0</v>
      </c>
      <c r="AR21" s="23">
        <f t="shared" si="5"/>
        <v>0</v>
      </c>
      <c r="AS21" s="23">
        <f t="shared" si="6"/>
        <v>0</v>
      </c>
      <c r="AT21" s="23">
        <f t="shared" si="7"/>
        <v>0</v>
      </c>
      <c r="AU21" s="23">
        <f t="shared" si="8"/>
        <v>0</v>
      </c>
      <c r="AV21" s="23">
        <f t="shared" si="9"/>
        <v>0</v>
      </c>
      <c r="AW21" s="23">
        <f t="shared" si="10"/>
        <v>0</v>
      </c>
      <c r="AX21" s="23">
        <f t="shared" si="11"/>
        <v>0</v>
      </c>
      <c r="AY21" s="23">
        <f t="shared" si="12"/>
        <v>0</v>
      </c>
      <c r="AZ21" s="23">
        <f t="shared" si="13"/>
        <v>0</v>
      </c>
      <c r="BA21" s="23">
        <f t="shared" si="14"/>
        <v>0</v>
      </c>
      <c r="BB21" s="27">
        <f t="shared" si="15"/>
        <v>0</v>
      </c>
      <c r="BC21" s="27">
        <f t="shared" si="16"/>
        <v>0</v>
      </c>
    </row>
    <row r="22" spans="1:55" s="6" customFormat="1" ht="15.75" thickBot="1" x14ac:dyDescent="0.3">
      <c r="A22" s="14">
        <f>AM22</f>
        <v>13</v>
      </c>
      <c r="B22" s="125" t="s">
        <v>298</v>
      </c>
      <c r="C22" s="92">
        <v>1996</v>
      </c>
      <c r="D22" s="92" t="s">
        <v>15</v>
      </c>
      <c r="E22" s="37">
        <v>2620796</v>
      </c>
      <c r="F22" s="52"/>
      <c r="G22" s="53">
        <f>IF(F22="",0,VLOOKUP(F22,'points ind'!$A$2:$B$52,2,FALSE))</f>
        <v>0</v>
      </c>
      <c r="H22" s="51">
        <f>IF(F22="",0,VLOOKUP(F22,'points clubs'!$A$2:$B$51,2,FALSE))</f>
        <v>0</v>
      </c>
      <c r="I22" s="52"/>
      <c r="J22" s="53">
        <f>IF(I22="",0,VLOOKUP(I22,'points ind'!$A$2:$B$52,2,FALSE))</f>
        <v>0</v>
      </c>
      <c r="K22" s="51">
        <f>IF(I22="",0,VLOOKUP(I22,'points clubs'!$A$2:$B$51,2,FALSE))</f>
        <v>0</v>
      </c>
      <c r="L22" s="41"/>
      <c r="M22" s="25">
        <f>IF(L22="",0,VLOOKUP(L22,'points ind'!$A$2:$B$52,2,FALSE))</f>
        <v>0</v>
      </c>
      <c r="N22" s="48">
        <f>IF(L22="",0,VLOOKUP(L22,'points clubs'!$A$2:$B$51,2,FALSE))</f>
        <v>0</v>
      </c>
      <c r="O22" s="52"/>
      <c r="P22" s="53">
        <f>IF(O22="",0,VLOOKUP(O22,'points ind'!$A$2:$B$52,2,FALSE))</f>
        <v>0</v>
      </c>
      <c r="Q22" s="51">
        <f>IF(O22="",0,VLOOKUP(O22,'points clubs'!$A$2:$B$51,2,FALSE))</f>
        <v>0</v>
      </c>
      <c r="R22" s="41">
        <v>12</v>
      </c>
      <c r="S22" s="25">
        <f>IF(R22="",0,VLOOKUP(R22,'points ind'!$A$2:$B$52,2,FALSE))</f>
        <v>48</v>
      </c>
      <c r="T22" s="48">
        <f>IF(R22="",0,VLOOKUP(R22,'points clubs'!$A$2:$B$51,2,FALSE))</f>
        <v>18</v>
      </c>
      <c r="U22" s="41">
        <v>10</v>
      </c>
      <c r="V22" s="25">
        <f>IF(U22="",0,VLOOKUP(U22,'points ind'!$A$2:$B$52,2,FALSE))</f>
        <v>55</v>
      </c>
      <c r="W22" s="48">
        <f>IF(U22="",0,VLOOKUP(U22,'points clubs'!$A$2:$B$51,2,FALSE))</f>
        <v>22</v>
      </c>
      <c r="X22" s="41"/>
      <c r="Y22" s="25">
        <f>IF(X22="",0,VLOOKUP(X22,'points ind'!$A$2:$B$52,2,FALSE))</f>
        <v>0</v>
      </c>
      <c r="Z22" s="48">
        <f>IF(X22="",0,VLOOKUP(X22,'points clubs'!$A$2:$B$51,2,FALSE))</f>
        <v>0</v>
      </c>
      <c r="AA22" s="261"/>
      <c r="AB22" s="262">
        <f>IF(AA22="",0,VLOOKUP(AA22,'points ind'!$A$2:$B$52,2,FALSE))</f>
        <v>0</v>
      </c>
      <c r="AC22" s="263">
        <f>IF(AA22="",0,VLOOKUP(AA22,'points clubs'!$A$2:$B$51,2,FALSE))</f>
        <v>0</v>
      </c>
      <c r="AD22" s="41"/>
      <c r="AE22" s="25">
        <f>IF(AD22="",0,VLOOKUP(AD22,'points ind'!$A$2:$B$52,2,FALSE))</f>
        <v>0</v>
      </c>
      <c r="AF22" s="48">
        <f>IF(AD22="",0,VLOOKUP(AD22,'points clubs'!$A$2:$B$51,2,FALSE))</f>
        <v>0</v>
      </c>
      <c r="AG22" s="41"/>
      <c r="AH22" s="25">
        <f>IF(AG22="",0,VLOOKUP(AG22,'points ind'!$A$2:$B$52,2,FALSE))</f>
        <v>0</v>
      </c>
      <c r="AI22" s="48">
        <f>IF(AG22="",0,VLOOKUP(AG22,'points clubs'!$A$2:$B$51,2,FALSE))</f>
        <v>0</v>
      </c>
      <c r="AJ22" s="26">
        <f>G22+J22+M22+P22+S22+V22+Y22+AB22+AE22+AH22</f>
        <v>103</v>
      </c>
      <c r="AK22" s="63">
        <f>RANK(AJ22,$AJ$10:$AJ$52,0)</f>
        <v>13</v>
      </c>
      <c r="AL22" s="255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103</v>
      </c>
      <c r="AM22" s="258">
        <f>RANK(AL22,$AL$10:$AL$73,0)</f>
        <v>13</v>
      </c>
      <c r="AN22" s="22">
        <f t="shared" si="1"/>
        <v>0</v>
      </c>
      <c r="AO22" s="23">
        <f t="shared" si="2"/>
        <v>0</v>
      </c>
      <c r="AP22" s="23">
        <f t="shared" si="3"/>
        <v>0</v>
      </c>
      <c r="AQ22" s="23">
        <f t="shared" si="4"/>
        <v>0</v>
      </c>
      <c r="AR22" s="23">
        <f t="shared" si="5"/>
        <v>0</v>
      </c>
      <c r="AS22" s="23">
        <f t="shared" si="6"/>
        <v>40</v>
      </c>
      <c r="AT22" s="23">
        <f t="shared" si="7"/>
        <v>0</v>
      </c>
      <c r="AU22" s="23">
        <f t="shared" si="8"/>
        <v>0</v>
      </c>
      <c r="AV22" s="23">
        <f t="shared" si="9"/>
        <v>0</v>
      </c>
      <c r="AW22" s="23">
        <f t="shared" si="10"/>
        <v>0</v>
      </c>
      <c r="AX22" s="23">
        <f t="shared" si="11"/>
        <v>0</v>
      </c>
      <c r="AY22" s="23">
        <f t="shared" si="12"/>
        <v>0</v>
      </c>
      <c r="AZ22" s="23">
        <f t="shared" si="13"/>
        <v>0</v>
      </c>
      <c r="BA22" s="23">
        <f t="shared" si="14"/>
        <v>0</v>
      </c>
      <c r="BB22" s="27">
        <f t="shared" si="15"/>
        <v>0</v>
      </c>
      <c r="BC22" s="27">
        <f t="shared" si="16"/>
        <v>0</v>
      </c>
    </row>
    <row r="23" spans="1:55" s="6" customFormat="1" ht="15.75" thickBot="1" x14ac:dyDescent="0.3">
      <c r="A23" s="14">
        <f>AM23</f>
        <v>14</v>
      </c>
      <c r="B23" s="122" t="s">
        <v>306</v>
      </c>
      <c r="C23" s="90">
        <v>1995</v>
      </c>
      <c r="D23" s="90" t="s">
        <v>15</v>
      </c>
      <c r="E23" s="37">
        <v>2639721</v>
      </c>
      <c r="F23" s="54"/>
      <c r="G23" s="53">
        <f>IF(F23="",0,VLOOKUP(F23,'points ind'!$A$2:$B$52,2,FALSE))</f>
        <v>0</v>
      </c>
      <c r="H23" s="51">
        <f>IF(F23="",0,VLOOKUP(F23,'points clubs'!$A$2:$B$51,2,FALSE))</f>
        <v>0</v>
      </c>
      <c r="I23" s="52"/>
      <c r="J23" s="53">
        <f>IF(I23="",0,VLOOKUP(I23,'points ind'!$A$2:$B$52,2,FALSE))</f>
        <v>0</v>
      </c>
      <c r="K23" s="51">
        <f>IF(I23="",0,VLOOKUP(I23,'points clubs'!$A$2:$B$51,2,FALSE))</f>
        <v>0</v>
      </c>
      <c r="L23" s="42"/>
      <c r="M23" s="25">
        <f>IF(L23="",0,VLOOKUP(L23,'points ind'!$A$2:$B$52,2,FALSE))</f>
        <v>0</v>
      </c>
      <c r="N23" s="48">
        <f>IF(L23="",0,VLOOKUP(L23,'points clubs'!$A$2:$B$51,2,FALSE))</f>
        <v>0</v>
      </c>
      <c r="O23" s="52"/>
      <c r="P23" s="53">
        <f>IF(O23="",0,VLOOKUP(O23,'points ind'!$A$2:$B$52,2,FALSE))</f>
        <v>0</v>
      </c>
      <c r="Q23" s="51">
        <f>IF(O23="",0,VLOOKUP(O23,'points clubs'!$A$2:$B$51,2,FALSE))</f>
        <v>0</v>
      </c>
      <c r="R23" s="41">
        <v>11</v>
      </c>
      <c r="S23" s="25">
        <f>IF(R23="",0,VLOOKUP(R23,'points ind'!$A$2:$B$52,2,FALSE))</f>
        <v>50</v>
      </c>
      <c r="T23" s="48">
        <f>IF(R23="",0,VLOOKUP(R23,'points clubs'!$A$2:$B$51,2,FALSE))</f>
        <v>20</v>
      </c>
      <c r="U23" s="41">
        <v>11</v>
      </c>
      <c r="V23" s="25">
        <f>IF(U23="",0,VLOOKUP(U23,'points ind'!$A$2:$B$52,2,FALSE))</f>
        <v>50</v>
      </c>
      <c r="W23" s="48">
        <f>IF(U23="",0,VLOOKUP(U23,'points clubs'!$A$2:$B$51,2,FALSE))</f>
        <v>20</v>
      </c>
      <c r="X23" s="41"/>
      <c r="Y23" s="25">
        <f>IF(X23="",0,VLOOKUP(X23,'points ind'!$A$2:$B$52,2,FALSE))</f>
        <v>0</v>
      </c>
      <c r="Z23" s="48">
        <f>IF(X23="",0,VLOOKUP(X23,'points clubs'!$A$2:$B$51,2,FALSE))</f>
        <v>0</v>
      </c>
      <c r="AA23" s="261"/>
      <c r="AB23" s="262">
        <f>IF(AA23="",0,VLOOKUP(AA23,'points ind'!$A$2:$B$52,2,FALSE))</f>
        <v>0</v>
      </c>
      <c r="AC23" s="263">
        <f>IF(AA23="",0,VLOOKUP(AA23,'points clubs'!$A$2:$B$51,2,FALSE))</f>
        <v>0</v>
      </c>
      <c r="AD23" s="41"/>
      <c r="AE23" s="25">
        <f>IF(AD23="",0,VLOOKUP(AD23,'points ind'!$A$2:$B$52,2,FALSE))</f>
        <v>0</v>
      </c>
      <c r="AF23" s="48">
        <f>IF(AD23="",0,VLOOKUP(AD23,'points clubs'!$A$2:$B$51,2,FALSE))</f>
        <v>0</v>
      </c>
      <c r="AG23" s="41"/>
      <c r="AH23" s="25">
        <f>IF(AG23="",0,VLOOKUP(AG23,'points ind'!$A$2:$B$52,2,FALSE))</f>
        <v>0</v>
      </c>
      <c r="AI23" s="48">
        <f>IF(AG23="",0,VLOOKUP(AG23,'points clubs'!$A$2:$B$51,2,FALSE))</f>
        <v>0</v>
      </c>
      <c r="AJ23" s="26">
        <f>G23+J23+M23+P23+S23+V23+Y23+AB23+AE23+AH23</f>
        <v>100</v>
      </c>
      <c r="AK23" s="63">
        <f>RANK(AJ23,$AJ$10:$AJ$52,0)</f>
        <v>14</v>
      </c>
      <c r="AL23" s="255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100</v>
      </c>
      <c r="AM23" s="258">
        <f>RANK(AL23,$AL$10:$AL$73,0)</f>
        <v>14</v>
      </c>
      <c r="AN23" s="22">
        <f t="shared" si="1"/>
        <v>0</v>
      </c>
      <c r="AO23" s="23">
        <f t="shared" si="2"/>
        <v>0</v>
      </c>
      <c r="AP23" s="23">
        <f t="shared" si="3"/>
        <v>0</v>
      </c>
      <c r="AQ23" s="23">
        <f t="shared" si="4"/>
        <v>0</v>
      </c>
      <c r="AR23" s="23">
        <f t="shared" si="5"/>
        <v>0</v>
      </c>
      <c r="AS23" s="23">
        <f t="shared" si="6"/>
        <v>40</v>
      </c>
      <c r="AT23" s="23">
        <f t="shared" si="7"/>
        <v>0</v>
      </c>
      <c r="AU23" s="23">
        <f t="shared" si="8"/>
        <v>0</v>
      </c>
      <c r="AV23" s="23">
        <f t="shared" si="9"/>
        <v>0</v>
      </c>
      <c r="AW23" s="23">
        <f t="shared" si="10"/>
        <v>0</v>
      </c>
      <c r="AX23" s="23">
        <f t="shared" si="11"/>
        <v>0</v>
      </c>
      <c r="AY23" s="23">
        <f t="shared" si="12"/>
        <v>0</v>
      </c>
      <c r="AZ23" s="23">
        <f t="shared" si="13"/>
        <v>0</v>
      </c>
      <c r="BA23" s="23">
        <f t="shared" si="14"/>
        <v>0</v>
      </c>
      <c r="BB23" s="27">
        <f t="shared" si="15"/>
        <v>0</v>
      </c>
      <c r="BC23" s="27">
        <f t="shared" si="16"/>
        <v>0</v>
      </c>
    </row>
    <row r="24" spans="1:55" s="6" customFormat="1" ht="15.75" thickBot="1" x14ac:dyDescent="0.3">
      <c r="A24" s="14">
        <f>AM24</f>
        <v>15</v>
      </c>
      <c r="B24" s="127" t="s">
        <v>310</v>
      </c>
      <c r="C24" s="95">
        <v>1995</v>
      </c>
      <c r="D24" s="95" t="s">
        <v>15</v>
      </c>
      <c r="E24" s="38">
        <v>2626423</v>
      </c>
      <c r="F24" s="52"/>
      <c r="G24" s="53">
        <f>IF(F24="",0,VLOOKUP(F24,'points ind'!$A$2:$B$52,2,FALSE))</f>
        <v>0</v>
      </c>
      <c r="H24" s="51">
        <f>IF(F24="",0,VLOOKUP(F24,'points clubs'!$A$2:$B$51,2,FALSE))</f>
        <v>0</v>
      </c>
      <c r="I24" s="52"/>
      <c r="J24" s="53">
        <f>IF(I24="",0,VLOOKUP(I24,'points ind'!$A$2:$B$52,2,FALSE))</f>
        <v>0</v>
      </c>
      <c r="K24" s="51">
        <f>IF(I24="",0,VLOOKUP(I24,'points clubs'!$A$2:$B$51,2,FALSE))</f>
        <v>0</v>
      </c>
      <c r="L24" s="41">
        <v>3</v>
      </c>
      <c r="M24" s="25">
        <f>IF(L24="",0,VLOOKUP(L24,'points ind'!$A$2:$B$52,2,FALSE))</f>
        <v>90</v>
      </c>
      <c r="N24" s="48">
        <f>IF(L24="",0,VLOOKUP(L24,'points clubs'!$A$2:$B$51,2,FALSE))</f>
        <v>80</v>
      </c>
      <c r="O24" s="54"/>
      <c r="P24" s="53">
        <f>IF(O24="",0,VLOOKUP(O24,'points ind'!$A$2:$B$52,2,FALSE))</f>
        <v>0</v>
      </c>
      <c r="Q24" s="51">
        <f>IF(O24="",0,VLOOKUP(O24,'points clubs'!$A$2:$B$51,2,FALSE))</f>
        <v>0</v>
      </c>
      <c r="R24" s="42"/>
      <c r="S24" s="25">
        <f>IF(R24="",0,VLOOKUP(R24,'points ind'!$A$2:$B$52,2,FALSE))</f>
        <v>0</v>
      </c>
      <c r="T24" s="48">
        <f>IF(R24="",0,VLOOKUP(R24,'points clubs'!$A$2:$B$51,2,FALSE))</f>
        <v>0</v>
      </c>
      <c r="U24" s="42"/>
      <c r="V24" s="25">
        <f>IF(U24="",0,VLOOKUP(U24,'points ind'!$A$2:$B$52,2,FALSE))</f>
        <v>0</v>
      </c>
      <c r="W24" s="48">
        <f>IF(U24="",0,VLOOKUP(U24,'points clubs'!$A$2:$B$51,2,FALSE))</f>
        <v>0</v>
      </c>
      <c r="X24" s="41"/>
      <c r="Y24" s="25">
        <f>IF(X24="",0,VLOOKUP(X24,'points ind'!$A$2:$B$52,2,FALSE))</f>
        <v>0</v>
      </c>
      <c r="Z24" s="48">
        <f>IF(X24="",0,VLOOKUP(X24,'points clubs'!$A$2:$B$51,2,FALSE))</f>
        <v>0</v>
      </c>
      <c r="AA24" s="264"/>
      <c r="AB24" s="262">
        <f>IF(AA24="",0,VLOOKUP(AA24,'points ind'!$A$2:$B$52,2,FALSE))</f>
        <v>0</v>
      </c>
      <c r="AC24" s="263">
        <f>IF(AA24="",0,VLOOKUP(AA24,'points clubs'!$A$2:$B$51,2,FALSE))</f>
        <v>0</v>
      </c>
      <c r="AD24" s="42"/>
      <c r="AE24" s="25">
        <f>IF(AD24="",0,VLOOKUP(AD24,'points ind'!$A$2:$B$52,2,FALSE))</f>
        <v>0</v>
      </c>
      <c r="AF24" s="48">
        <f>IF(AD24="",0,VLOOKUP(AD24,'points clubs'!$A$2:$B$51,2,FALSE))</f>
        <v>0</v>
      </c>
      <c r="AG24" s="42"/>
      <c r="AH24" s="25">
        <f>IF(AG24="",0,VLOOKUP(AG24,'points ind'!$A$2:$B$52,2,FALSE))</f>
        <v>0</v>
      </c>
      <c r="AI24" s="48">
        <f>IF(AG24="",0,VLOOKUP(AG24,'points clubs'!$A$2:$B$51,2,FALSE))</f>
        <v>0</v>
      </c>
      <c r="AJ24" s="26">
        <f>G24+J24+M24+P24+S24+V24+Y24+AB24+AE24+AH24</f>
        <v>90</v>
      </c>
      <c r="AK24" s="63">
        <f>RANK(AJ24,$AJ$10:$AJ$52,0)</f>
        <v>15</v>
      </c>
      <c r="AL24" s="255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90</v>
      </c>
      <c r="AM24" s="258">
        <f>RANK(AL24,$AL$10:$AL$73,0)</f>
        <v>15</v>
      </c>
      <c r="AN24" s="22">
        <f t="shared" si="1"/>
        <v>0</v>
      </c>
      <c r="AO24" s="23">
        <f t="shared" si="2"/>
        <v>0</v>
      </c>
      <c r="AP24" s="23">
        <f t="shared" si="3"/>
        <v>0</v>
      </c>
      <c r="AQ24" s="23">
        <f t="shared" si="4"/>
        <v>0</v>
      </c>
      <c r="AR24" s="23">
        <f t="shared" si="5"/>
        <v>0</v>
      </c>
      <c r="AS24" s="23">
        <f t="shared" si="6"/>
        <v>80</v>
      </c>
      <c r="AT24" s="23">
        <f t="shared" si="7"/>
        <v>0</v>
      </c>
      <c r="AU24" s="23">
        <f t="shared" si="8"/>
        <v>0</v>
      </c>
      <c r="AV24" s="23">
        <f t="shared" si="9"/>
        <v>0</v>
      </c>
      <c r="AW24" s="23">
        <f t="shared" si="10"/>
        <v>0</v>
      </c>
      <c r="AX24" s="23">
        <f t="shared" si="11"/>
        <v>0</v>
      </c>
      <c r="AY24" s="23">
        <f t="shared" si="12"/>
        <v>0</v>
      </c>
      <c r="AZ24" s="23">
        <f t="shared" si="13"/>
        <v>0</v>
      </c>
      <c r="BA24" s="23">
        <f t="shared" si="14"/>
        <v>0</v>
      </c>
      <c r="BB24" s="27">
        <f t="shared" si="15"/>
        <v>0</v>
      </c>
      <c r="BC24" s="27">
        <f t="shared" si="16"/>
        <v>0</v>
      </c>
    </row>
    <row r="25" spans="1:55" s="6" customFormat="1" ht="15.75" thickBot="1" x14ac:dyDescent="0.3">
      <c r="A25" s="14">
        <f>AM25</f>
        <v>16</v>
      </c>
      <c r="B25" s="22" t="s">
        <v>483</v>
      </c>
      <c r="C25" s="23">
        <v>1995</v>
      </c>
      <c r="D25" s="24" t="s">
        <v>12</v>
      </c>
      <c r="E25" s="37">
        <v>2620094</v>
      </c>
      <c r="F25" s="52"/>
      <c r="G25" s="53">
        <f>IF(F25="",0,VLOOKUP(F25,'points ind'!$A$2:$B$52,2,FALSE))</f>
        <v>0</v>
      </c>
      <c r="H25" s="51">
        <f>IF(F25="",0,VLOOKUP(F25,'points clubs'!$A$2:$B$51,2,FALSE))</f>
        <v>0</v>
      </c>
      <c r="I25" s="52"/>
      <c r="J25" s="53">
        <f>IF(I25="",0,VLOOKUP(I25,'points ind'!$A$2:$B$52,2,FALSE))</f>
        <v>0</v>
      </c>
      <c r="K25" s="51">
        <f>IF(I25="",0,VLOOKUP(I25,'points clubs'!$A$2:$B$51,2,FALSE))</f>
        <v>0</v>
      </c>
      <c r="L25" s="41"/>
      <c r="M25" s="25">
        <f>IF(L25="",0,VLOOKUP(L25,'points ind'!$A$2:$B$52,2,FALSE))</f>
        <v>0</v>
      </c>
      <c r="N25" s="48">
        <f>IF(L25="",0,VLOOKUP(L25,'points clubs'!$A$2:$B$51,2,FALSE))</f>
        <v>0</v>
      </c>
      <c r="O25" s="52"/>
      <c r="P25" s="53">
        <f>IF(O25="",0,VLOOKUP(O25,'points ind'!$A$2:$B$52,2,FALSE))</f>
        <v>0</v>
      </c>
      <c r="Q25" s="51">
        <f>IF(O25="",0,VLOOKUP(O25,'points clubs'!$A$2:$B$51,2,FALSE))</f>
        <v>0</v>
      </c>
      <c r="R25" s="41">
        <v>4</v>
      </c>
      <c r="S25" s="25">
        <f>IF(R25="",0,VLOOKUP(R25,'points ind'!$A$2:$B$52,2,FALSE))</f>
        <v>85</v>
      </c>
      <c r="T25" s="48">
        <f>IF(R25="",0,VLOOKUP(R25,'points clubs'!$A$2:$B$51,2,FALSE))</f>
        <v>70</v>
      </c>
      <c r="U25" s="41"/>
      <c r="V25" s="25">
        <f>IF(U25="",0,VLOOKUP(U25,'points ind'!$A$2:$B$52,2,FALSE))</f>
        <v>0</v>
      </c>
      <c r="W25" s="48">
        <f>IF(U25="",0,VLOOKUP(U25,'points clubs'!$A$2:$B$51,2,FALSE))</f>
        <v>0</v>
      </c>
      <c r="X25" s="41"/>
      <c r="Y25" s="25">
        <f>IF(X25="",0,VLOOKUP(X25,'points ind'!$A$2:$B$52,2,FALSE))</f>
        <v>0</v>
      </c>
      <c r="Z25" s="48">
        <f>IF(X25="",0,VLOOKUP(X25,'points clubs'!$A$2:$B$51,2,FALSE))</f>
        <v>0</v>
      </c>
      <c r="AA25" s="261"/>
      <c r="AB25" s="262">
        <f>IF(AA25="",0,VLOOKUP(AA25,'points ind'!$A$2:$B$52,2,FALSE))</f>
        <v>0</v>
      </c>
      <c r="AC25" s="263">
        <f>IF(AA25="",0,VLOOKUP(AA25,'points clubs'!$A$2:$B$51,2,FALSE))</f>
        <v>0</v>
      </c>
      <c r="AD25" s="41"/>
      <c r="AE25" s="25">
        <f>IF(AD25="",0,VLOOKUP(AD25,'points ind'!$A$2:$B$52,2,FALSE))</f>
        <v>0</v>
      </c>
      <c r="AF25" s="48">
        <f>IF(AD25="",0,VLOOKUP(AD25,'points clubs'!$A$2:$B$51,2,FALSE))</f>
        <v>0</v>
      </c>
      <c r="AG25" s="41"/>
      <c r="AH25" s="25">
        <f>IF(AG25="",0,VLOOKUP(AG25,'points ind'!$A$2:$B$52,2,FALSE))</f>
        <v>0</v>
      </c>
      <c r="AI25" s="48">
        <f>IF(AG25="",0,VLOOKUP(AG25,'points clubs'!$A$2:$B$51,2,FALSE))</f>
        <v>0</v>
      </c>
      <c r="AJ25" s="26">
        <f>G25+J25+M25+P25+S25+V25+Y25+AB25+AE25+AH25</f>
        <v>85</v>
      </c>
      <c r="AK25" s="63">
        <f>RANK(AJ25,$AJ$10:$AJ$52,0)</f>
        <v>16</v>
      </c>
      <c r="AL25" s="255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85</v>
      </c>
      <c r="AM25" s="258">
        <f>RANK(AL25,$AL$10:$AL$73,0)</f>
        <v>16</v>
      </c>
      <c r="AN25" s="22">
        <f t="shared" si="1"/>
        <v>0</v>
      </c>
      <c r="AO25" s="23">
        <f t="shared" si="2"/>
        <v>0</v>
      </c>
      <c r="AP25" s="23">
        <f t="shared" si="3"/>
        <v>70</v>
      </c>
      <c r="AQ25" s="23">
        <f t="shared" si="4"/>
        <v>0</v>
      </c>
      <c r="AR25" s="23">
        <f t="shared" si="5"/>
        <v>0</v>
      </c>
      <c r="AS25" s="23">
        <f t="shared" si="6"/>
        <v>0</v>
      </c>
      <c r="AT25" s="23">
        <f t="shared" si="7"/>
        <v>0</v>
      </c>
      <c r="AU25" s="23">
        <f t="shared" si="8"/>
        <v>0</v>
      </c>
      <c r="AV25" s="23">
        <f t="shared" si="9"/>
        <v>0</v>
      </c>
      <c r="AW25" s="23">
        <f t="shared" si="10"/>
        <v>0</v>
      </c>
      <c r="AX25" s="23">
        <f t="shared" si="11"/>
        <v>0</v>
      </c>
      <c r="AY25" s="23">
        <f t="shared" si="12"/>
        <v>0</v>
      </c>
      <c r="AZ25" s="23">
        <f t="shared" si="13"/>
        <v>0</v>
      </c>
      <c r="BA25" s="23">
        <f t="shared" si="14"/>
        <v>0</v>
      </c>
      <c r="BB25" s="27">
        <f t="shared" si="15"/>
        <v>0</v>
      </c>
      <c r="BC25" s="27">
        <f t="shared" si="16"/>
        <v>0</v>
      </c>
    </row>
    <row r="26" spans="1:55" s="6" customFormat="1" ht="15.75" thickBot="1" x14ac:dyDescent="0.3">
      <c r="A26" s="14">
        <f>AM26</f>
        <v>17</v>
      </c>
      <c r="B26" s="22" t="s">
        <v>396</v>
      </c>
      <c r="C26" s="23">
        <v>1995</v>
      </c>
      <c r="D26" s="24" t="s">
        <v>21</v>
      </c>
      <c r="E26" s="37">
        <v>2605852</v>
      </c>
      <c r="F26" s="52"/>
      <c r="G26" s="53">
        <f>IF(F26="",0,VLOOKUP(F26,'points ind'!$A$2:$B$52,2,FALSE))</f>
        <v>0</v>
      </c>
      <c r="H26" s="51">
        <f>IF(F26="",0,VLOOKUP(F26,'points clubs'!$A$2:$B$51,2,FALSE))</f>
        <v>0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41"/>
      <c r="M26" s="25">
        <f>IF(L26="",0,VLOOKUP(L26,'points ind'!$A$2:$B$52,2,FALSE))</f>
        <v>0</v>
      </c>
      <c r="N26" s="48">
        <f>IF(L26="",0,VLOOKUP(L26,'points clubs'!$A$2:$B$51,2,FALSE))</f>
        <v>0</v>
      </c>
      <c r="O26" s="52"/>
      <c r="P26" s="53">
        <f>IF(O26="",0,VLOOKUP(O26,'points ind'!$A$2:$B$52,2,FALSE))</f>
        <v>0</v>
      </c>
      <c r="Q26" s="51">
        <f>IF(O26="",0,VLOOKUP(O26,'points clubs'!$A$2:$B$51,2,FALSE))</f>
        <v>0</v>
      </c>
      <c r="R26" s="41">
        <v>14</v>
      </c>
      <c r="S26" s="25">
        <f>IF(R26="",0,VLOOKUP(R26,'points ind'!$A$2:$B$52,2,FALSE))</f>
        <v>44</v>
      </c>
      <c r="T26" s="48">
        <f>IF(R26="",0,VLOOKUP(R26,'points clubs'!$A$2:$B$51,2,FALSE))</f>
        <v>14</v>
      </c>
      <c r="U26" s="41"/>
      <c r="V26" s="25">
        <f>IF(U26="",0,VLOOKUP(U26,'points ind'!$A$2:$B$52,2,FALSE))</f>
        <v>0</v>
      </c>
      <c r="W26" s="48">
        <f>IF(U26="",0,VLOOKUP(U26,'points clubs'!$A$2:$B$51,2,FALSE))</f>
        <v>0</v>
      </c>
      <c r="X26" s="41"/>
      <c r="Y26" s="25">
        <f>IF(X26="",0,VLOOKUP(X26,'points ind'!$A$2:$B$52,2,FALSE))</f>
        <v>0</v>
      </c>
      <c r="Z26" s="48">
        <f>IF(X26="",0,VLOOKUP(X26,'points clubs'!$A$2:$B$51,2,FALSE))</f>
        <v>0</v>
      </c>
      <c r="AA26" s="261"/>
      <c r="AB26" s="262">
        <f>IF(AA26="",0,VLOOKUP(AA26,'points ind'!$A$2:$B$52,2,FALSE))</f>
        <v>0</v>
      </c>
      <c r="AC26" s="263">
        <f>IF(AA26="",0,VLOOKUP(AA26,'points clubs'!$A$2:$B$51,2,FALSE))</f>
        <v>0</v>
      </c>
      <c r="AD26" s="41"/>
      <c r="AE26" s="25">
        <f>IF(AD26="",0,VLOOKUP(AD26,'points ind'!$A$2:$B$52,2,FALSE))</f>
        <v>0</v>
      </c>
      <c r="AF26" s="48">
        <f>IF(AD26="",0,VLOOKUP(AD26,'points clubs'!$A$2:$B$51,2,FALSE))</f>
        <v>0</v>
      </c>
      <c r="AG26" s="41"/>
      <c r="AH26" s="25">
        <f>IF(AG26="",0,VLOOKUP(AG26,'points ind'!$A$2:$B$52,2,FALSE))</f>
        <v>0</v>
      </c>
      <c r="AI26" s="48">
        <f>IF(AG26="",0,VLOOKUP(AG26,'points clubs'!$A$2:$B$51,2,FALSE))</f>
        <v>0</v>
      </c>
      <c r="AJ26" s="26">
        <f>G26+J26+M26+P26+S26+V26+Y26+AB26+AE26+AH26</f>
        <v>44</v>
      </c>
      <c r="AK26" s="63">
        <f>RANK(AJ26,$AJ$10:$AJ$52,0)</f>
        <v>17</v>
      </c>
      <c r="AL26" s="255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44</v>
      </c>
      <c r="AM26" s="258">
        <f>RANK(AL26,$AL$10:$AL$73,0)</f>
        <v>17</v>
      </c>
      <c r="AN26" s="22">
        <f t="shared" si="1"/>
        <v>0</v>
      </c>
      <c r="AO26" s="23">
        <f t="shared" si="2"/>
        <v>0</v>
      </c>
      <c r="AP26" s="23">
        <f t="shared" si="3"/>
        <v>0</v>
      </c>
      <c r="AQ26" s="23">
        <f t="shared" si="4"/>
        <v>0</v>
      </c>
      <c r="AR26" s="23">
        <f t="shared" si="5"/>
        <v>0</v>
      </c>
      <c r="AS26" s="23">
        <f t="shared" si="6"/>
        <v>0</v>
      </c>
      <c r="AT26" s="23">
        <f t="shared" si="7"/>
        <v>0</v>
      </c>
      <c r="AU26" s="23">
        <f t="shared" si="8"/>
        <v>0</v>
      </c>
      <c r="AV26" s="23">
        <f t="shared" si="9"/>
        <v>0</v>
      </c>
      <c r="AW26" s="23">
        <f t="shared" si="10"/>
        <v>0</v>
      </c>
      <c r="AX26" s="23">
        <f t="shared" si="11"/>
        <v>0</v>
      </c>
      <c r="AY26" s="23">
        <f t="shared" si="12"/>
        <v>14</v>
      </c>
      <c r="AZ26" s="23">
        <f t="shared" si="13"/>
        <v>0</v>
      </c>
      <c r="BA26" s="23">
        <f t="shared" si="14"/>
        <v>0</v>
      </c>
      <c r="BB26" s="27">
        <f t="shared" si="15"/>
        <v>0</v>
      </c>
      <c r="BC26" s="226">
        <f t="shared" si="16"/>
        <v>0</v>
      </c>
    </row>
    <row r="27" spans="1:55" s="6" customFormat="1" ht="15.75" thickBot="1" x14ac:dyDescent="0.3">
      <c r="A27" s="14">
        <f>AM27</f>
        <v>18</v>
      </c>
      <c r="B27" s="111" t="s">
        <v>299</v>
      </c>
      <c r="C27" s="113">
        <v>1996</v>
      </c>
      <c r="D27" s="113" t="s">
        <v>15</v>
      </c>
      <c r="E27" s="37"/>
      <c r="F27" s="52"/>
      <c r="G27" s="53">
        <f>IF(F27="",0,VLOOKUP(F27,'points ind'!$A$2:$B$52,2,FALSE))</f>
        <v>0</v>
      </c>
      <c r="H27" s="51">
        <f>IF(F27="",0,VLOOKUP(F27,'points clubs'!$A$2:$B$51,2,FALSE))</f>
        <v>0</v>
      </c>
      <c r="I27" s="52"/>
      <c r="J27" s="53">
        <f>IF(I27="",0,VLOOKUP(I27,'points ind'!$A$2:$B$52,2,FALSE))</f>
        <v>0</v>
      </c>
      <c r="K27" s="51">
        <f>IF(I27="",0,VLOOKUP(I27,'points clubs'!$A$2:$B$51,2,FALSE))</f>
        <v>0</v>
      </c>
      <c r="L27" s="41"/>
      <c r="M27" s="25">
        <f>IF(L27="",0,VLOOKUP(L27,'points ind'!$A$2:$B$52,2,FALSE))</f>
        <v>0</v>
      </c>
      <c r="N27" s="48">
        <f>IF(L27="",0,VLOOKUP(L27,'points clubs'!$A$2:$B$51,2,FALSE))</f>
        <v>0</v>
      </c>
      <c r="O27" s="52"/>
      <c r="P27" s="53">
        <f>IF(O27="",0,VLOOKUP(O27,'points ind'!$A$2:$B$52,2,FALSE))</f>
        <v>0</v>
      </c>
      <c r="Q27" s="51">
        <f>IF(O27="",0,VLOOKUP(O27,'points clubs'!$A$2:$B$51,2,FALSE))</f>
        <v>0</v>
      </c>
      <c r="R27" s="41"/>
      <c r="S27" s="25">
        <f>IF(R27="",0,VLOOKUP(R27,'points ind'!$A$2:$B$52,2,FALSE))</f>
        <v>0</v>
      </c>
      <c r="T27" s="48">
        <f>IF(R27="",0,VLOOKUP(R27,'points clubs'!$A$2:$B$51,2,FALSE))</f>
        <v>0</v>
      </c>
      <c r="U27" s="41"/>
      <c r="V27" s="25">
        <f>IF(U27="",0,VLOOKUP(U27,'points ind'!$A$2:$B$52,2,FALSE))</f>
        <v>0</v>
      </c>
      <c r="W27" s="48">
        <f>IF(U27="",0,VLOOKUP(U27,'points clubs'!$A$2:$B$51,2,FALSE))</f>
        <v>0</v>
      </c>
      <c r="X27" s="41"/>
      <c r="Y27" s="25">
        <f>IF(X27="",0,VLOOKUP(X27,'points ind'!$A$2:$B$52,2,FALSE))</f>
        <v>0</v>
      </c>
      <c r="Z27" s="48">
        <f>IF(X27="",0,VLOOKUP(X27,'points clubs'!$A$2:$B$51,2,FALSE))</f>
        <v>0</v>
      </c>
      <c r="AA27" s="261"/>
      <c r="AB27" s="262">
        <f>IF(AA27="",0,VLOOKUP(AA27,'points ind'!$A$2:$B$52,2,FALSE))</f>
        <v>0</v>
      </c>
      <c r="AC27" s="263">
        <f>IF(AA27="",0,VLOOKUP(AA27,'points clubs'!$A$2:$B$51,2,FALSE))</f>
        <v>0</v>
      </c>
      <c r="AD27" s="41"/>
      <c r="AE27" s="25">
        <f>IF(AD27="",0,VLOOKUP(AD27,'points ind'!$A$2:$B$52,2,FALSE))</f>
        <v>0</v>
      </c>
      <c r="AF27" s="48">
        <f>IF(AD27="",0,VLOOKUP(AD27,'points clubs'!$A$2:$B$51,2,FALSE))</f>
        <v>0</v>
      </c>
      <c r="AG27" s="41"/>
      <c r="AH27" s="25">
        <f>IF(AG27="",0,VLOOKUP(AG27,'points ind'!$A$2:$B$52,2,FALSE))</f>
        <v>0</v>
      </c>
      <c r="AI27" s="48">
        <f>IF(AG27="",0,VLOOKUP(AG27,'points clubs'!$A$2:$B$51,2,FALSE))</f>
        <v>0</v>
      </c>
      <c r="AJ27" s="26">
        <f>G27+J27+M27+P27+S27+V27+Y27+AB27+AE27+AH27</f>
        <v>0</v>
      </c>
      <c r="AK27" s="63">
        <f>RANK(AJ27,$AJ$10:$AJ$52,0)</f>
        <v>18</v>
      </c>
      <c r="AL27" s="255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0</v>
      </c>
      <c r="AM27" s="258">
        <f>RANK(AL27,$AL$10:$AL$73,0)</f>
        <v>18</v>
      </c>
      <c r="AN27" s="22">
        <f t="shared" si="1"/>
        <v>0</v>
      </c>
      <c r="AO27" s="23">
        <f t="shared" si="2"/>
        <v>0</v>
      </c>
      <c r="AP27" s="23">
        <f t="shared" si="3"/>
        <v>0</v>
      </c>
      <c r="AQ27" s="23">
        <f t="shared" si="4"/>
        <v>0</v>
      </c>
      <c r="AR27" s="23">
        <f t="shared" si="5"/>
        <v>0</v>
      </c>
      <c r="AS27" s="23">
        <f t="shared" si="6"/>
        <v>0</v>
      </c>
      <c r="AT27" s="23">
        <f t="shared" si="7"/>
        <v>0</v>
      </c>
      <c r="AU27" s="23">
        <f t="shared" si="8"/>
        <v>0</v>
      </c>
      <c r="AV27" s="23">
        <f t="shared" si="9"/>
        <v>0</v>
      </c>
      <c r="AW27" s="23">
        <f t="shared" si="10"/>
        <v>0</v>
      </c>
      <c r="AX27" s="23">
        <f t="shared" si="11"/>
        <v>0</v>
      </c>
      <c r="AY27" s="23">
        <f t="shared" si="12"/>
        <v>0</v>
      </c>
      <c r="AZ27" s="23">
        <f t="shared" si="13"/>
        <v>0</v>
      </c>
      <c r="BA27" s="23">
        <f t="shared" si="14"/>
        <v>0</v>
      </c>
      <c r="BB27" s="27">
        <f t="shared" si="15"/>
        <v>0</v>
      </c>
      <c r="BC27" s="226">
        <f t="shared" si="16"/>
        <v>0</v>
      </c>
    </row>
    <row r="28" spans="1:55" s="6" customFormat="1" ht="15.75" thickBot="1" x14ac:dyDescent="0.3">
      <c r="A28" s="14">
        <f>AM28</f>
        <v>18</v>
      </c>
      <c r="B28" s="111" t="s">
        <v>302</v>
      </c>
      <c r="C28" s="113">
        <v>1996</v>
      </c>
      <c r="D28" s="113" t="s">
        <v>15</v>
      </c>
      <c r="E28" s="37"/>
      <c r="F28" s="52"/>
      <c r="G28" s="53">
        <f>IF(F28="",0,VLOOKUP(F28,'points ind'!$A$2:$B$52,2,FALSE))</f>
        <v>0</v>
      </c>
      <c r="H28" s="51">
        <f>IF(F28="",0,VLOOKUP(F28,'points clubs'!$A$2:$B$51,2,FALSE))</f>
        <v>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41"/>
      <c r="M28" s="25">
        <f>IF(L28="",0,VLOOKUP(L28,'points ind'!$A$2:$B$52,2,FALSE))</f>
        <v>0</v>
      </c>
      <c r="N28" s="48">
        <f>IF(L28="",0,VLOOKUP(L28,'points clubs'!$A$2:$B$51,2,FALSE))</f>
        <v>0</v>
      </c>
      <c r="O28" s="52"/>
      <c r="P28" s="53">
        <f>IF(O28="",0,VLOOKUP(O28,'points ind'!$A$2:$B$52,2,FALSE))</f>
        <v>0</v>
      </c>
      <c r="Q28" s="51">
        <f>IF(O28="",0,VLOOKUP(O28,'points clubs'!$A$2:$B$51,2,FALSE))</f>
        <v>0</v>
      </c>
      <c r="R28" s="41"/>
      <c r="S28" s="25">
        <f>IF(R28="",0,VLOOKUP(R28,'points ind'!$A$2:$B$52,2,FALSE))</f>
        <v>0</v>
      </c>
      <c r="T28" s="48">
        <f>IF(R28="",0,VLOOKUP(R28,'points clubs'!$A$2:$B$51,2,FALSE))</f>
        <v>0</v>
      </c>
      <c r="U28" s="41"/>
      <c r="V28" s="25">
        <f>IF(U28="",0,VLOOKUP(U28,'points ind'!$A$2:$B$52,2,FALSE))</f>
        <v>0</v>
      </c>
      <c r="W28" s="48">
        <f>IF(U28="",0,VLOOKUP(U28,'points clubs'!$A$2:$B$51,2,FALSE))</f>
        <v>0</v>
      </c>
      <c r="X28" s="41"/>
      <c r="Y28" s="25">
        <f>IF(X28="",0,VLOOKUP(X28,'points ind'!$A$2:$B$52,2,FALSE))</f>
        <v>0</v>
      </c>
      <c r="Z28" s="48">
        <f>IF(X28="",0,VLOOKUP(X28,'points clubs'!$A$2:$B$51,2,FALSE))</f>
        <v>0</v>
      </c>
      <c r="AA28" s="261"/>
      <c r="AB28" s="262">
        <f>IF(AA28="",0,VLOOKUP(AA28,'points ind'!$A$2:$B$52,2,FALSE))</f>
        <v>0</v>
      </c>
      <c r="AC28" s="263">
        <f>IF(AA28="",0,VLOOKUP(AA28,'points clubs'!$A$2:$B$51,2,FALSE))</f>
        <v>0</v>
      </c>
      <c r="AD28" s="41"/>
      <c r="AE28" s="25">
        <f>IF(AD28="",0,VLOOKUP(AD28,'points ind'!$A$2:$B$52,2,FALSE))</f>
        <v>0</v>
      </c>
      <c r="AF28" s="48">
        <f>IF(AD28="",0,VLOOKUP(AD28,'points clubs'!$A$2:$B$51,2,FALSE))</f>
        <v>0</v>
      </c>
      <c r="AG28" s="41"/>
      <c r="AH28" s="25">
        <f>IF(AG28="",0,VLOOKUP(AG28,'points ind'!$A$2:$B$52,2,FALSE))</f>
        <v>0</v>
      </c>
      <c r="AI28" s="48">
        <f>IF(AG28="",0,VLOOKUP(AG28,'points clubs'!$A$2:$B$51,2,FALSE))</f>
        <v>0</v>
      </c>
      <c r="AJ28" s="26">
        <f>G28+J28+M28+P28+S28+V28+Y28+AB28+AE28+AH28</f>
        <v>0</v>
      </c>
      <c r="AK28" s="63">
        <f>RANK(AJ28,$AJ$10:$AJ$52,0)</f>
        <v>18</v>
      </c>
      <c r="AL28" s="255">
        <f>IF(AG28&gt;0,(LARGE((G28,M28,P28,S28,V28,Y28,AB28,AE28),1)+LARGE((G28,M28,P28,S28,V28,Y28,AB28,AE28),2)+LARGE((G28,M28,P28,S28,V28,Y28,AB28,AE28),3)+LARGE((G28,M28,P28,S28,V28,Y28,AB28,AE28),4)+AH28),(LARGE((G28,M28,P28,S28,V28,Y28,AB28,AE28),1)+LARGE((G28,M28,P28,S28,V28,Y28,AB28,AE28),2)+LARGE((G28,M28,P28,S28,V28,Y28,AB28,AE28),3)+LARGE((G28,M28,P28,S28,V28,Y28,AB28,AE28),4)+LARGE((G28,M28,P28,S28,V28,Y28,AB28,AE28),5)))</f>
        <v>0</v>
      </c>
      <c r="AM28" s="258">
        <f>RANK(AL28,$AL$10:$AL$73,0)</f>
        <v>18</v>
      </c>
      <c r="AN28" s="22">
        <f t="shared" si="1"/>
        <v>0</v>
      </c>
      <c r="AO28" s="23">
        <f t="shared" si="2"/>
        <v>0</v>
      </c>
      <c r="AP28" s="23">
        <f t="shared" si="3"/>
        <v>0</v>
      </c>
      <c r="AQ28" s="23">
        <f t="shared" si="4"/>
        <v>0</v>
      </c>
      <c r="AR28" s="23">
        <f t="shared" si="5"/>
        <v>0</v>
      </c>
      <c r="AS28" s="23">
        <f t="shared" si="6"/>
        <v>0</v>
      </c>
      <c r="AT28" s="23">
        <f t="shared" si="7"/>
        <v>0</v>
      </c>
      <c r="AU28" s="23">
        <f t="shared" si="8"/>
        <v>0</v>
      </c>
      <c r="AV28" s="23">
        <f t="shared" si="9"/>
        <v>0</v>
      </c>
      <c r="AW28" s="23">
        <f t="shared" si="10"/>
        <v>0</v>
      </c>
      <c r="AX28" s="23">
        <f t="shared" si="11"/>
        <v>0</v>
      </c>
      <c r="AY28" s="23">
        <f t="shared" si="12"/>
        <v>0</v>
      </c>
      <c r="AZ28" s="23">
        <f t="shared" si="13"/>
        <v>0</v>
      </c>
      <c r="BA28" s="23">
        <f t="shared" si="14"/>
        <v>0</v>
      </c>
      <c r="BB28" s="27">
        <f t="shared" si="15"/>
        <v>0</v>
      </c>
      <c r="BC28" s="226">
        <f t="shared" si="16"/>
        <v>0</v>
      </c>
    </row>
    <row r="29" spans="1:55" s="6" customFormat="1" ht="15.75" thickBot="1" x14ac:dyDescent="0.3">
      <c r="A29" s="14">
        <f>AM29</f>
        <v>18</v>
      </c>
      <c r="B29" s="111" t="s">
        <v>304</v>
      </c>
      <c r="C29" s="113">
        <v>1996</v>
      </c>
      <c r="D29" s="113" t="s">
        <v>22</v>
      </c>
      <c r="E29" s="37"/>
      <c r="F29" s="52"/>
      <c r="G29" s="53">
        <f>IF(F29="",0,VLOOKUP(F29,'points ind'!$A$2:$B$52,2,FALSE))</f>
        <v>0</v>
      </c>
      <c r="H29" s="51">
        <f>IF(F29="",0,VLOOKUP(F29,'points clubs'!$A$2:$B$51,2,FALSE))</f>
        <v>0</v>
      </c>
      <c r="I29" s="52"/>
      <c r="J29" s="53">
        <f>IF(I29="",0,VLOOKUP(I29,'points ind'!$A$2:$B$52,2,FALSE))</f>
        <v>0</v>
      </c>
      <c r="K29" s="51">
        <f>IF(I29="",0,VLOOKUP(I29,'points clubs'!$A$2:$B$51,2,FALSE))</f>
        <v>0</v>
      </c>
      <c r="L29" s="41"/>
      <c r="M29" s="25">
        <f>IF(L29="",0,VLOOKUP(L29,'points ind'!$A$2:$B$52,2,FALSE))</f>
        <v>0</v>
      </c>
      <c r="N29" s="48">
        <f>IF(L29="",0,VLOOKUP(L29,'points clubs'!$A$2:$B$51,2,FALSE))</f>
        <v>0</v>
      </c>
      <c r="O29" s="52"/>
      <c r="P29" s="53">
        <f>IF(O29="",0,VLOOKUP(O29,'points ind'!$A$2:$B$52,2,FALSE))</f>
        <v>0</v>
      </c>
      <c r="Q29" s="51">
        <f>IF(O29="",0,VLOOKUP(O29,'points clubs'!$A$2:$B$51,2,FALSE))</f>
        <v>0</v>
      </c>
      <c r="R29" s="41"/>
      <c r="S29" s="25">
        <f>IF(R29="",0,VLOOKUP(R29,'points ind'!$A$2:$B$52,2,FALSE))</f>
        <v>0</v>
      </c>
      <c r="T29" s="48">
        <f>IF(R29="",0,VLOOKUP(R29,'points clubs'!$A$2:$B$51,2,FALSE))</f>
        <v>0</v>
      </c>
      <c r="U29" s="41"/>
      <c r="V29" s="25">
        <f>IF(U29="",0,VLOOKUP(U29,'points ind'!$A$2:$B$52,2,FALSE))</f>
        <v>0</v>
      </c>
      <c r="W29" s="48">
        <f>IF(U29="",0,VLOOKUP(U29,'points clubs'!$A$2:$B$51,2,FALSE))</f>
        <v>0</v>
      </c>
      <c r="X29" s="41"/>
      <c r="Y29" s="25">
        <f>IF(X29="",0,VLOOKUP(X29,'points ind'!$A$2:$B$52,2,FALSE))</f>
        <v>0</v>
      </c>
      <c r="Z29" s="48">
        <f>IF(X29="",0,VLOOKUP(X29,'points clubs'!$A$2:$B$51,2,FALSE))</f>
        <v>0</v>
      </c>
      <c r="AA29" s="261"/>
      <c r="AB29" s="262">
        <f>IF(AA29="",0,VLOOKUP(AA29,'points ind'!$A$2:$B$52,2,FALSE))</f>
        <v>0</v>
      </c>
      <c r="AC29" s="263">
        <f>IF(AA29="",0,VLOOKUP(AA29,'points clubs'!$A$2:$B$51,2,FALSE))</f>
        <v>0</v>
      </c>
      <c r="AD29" s="41"/>
      <c r="AE29" s="25">
        <f>IF(AD29="",0,VLOOKUP(AD29,'points ind'!$A$2:$B$52,2,FALSE))</f>
        <v>0</v>
      </c>
      <c r="AF29" s="48">
        <f>IF(AD29="",0,VLOOKUP(AD29,'points clubs'!$A$2:$B$51,2,FALSE))</f>
        <v>0</v>
      </c>
      <c r="AG29" s="41"/>
      <c r="AH29" s="25">
        <f>IF(AG29="",0,VLOOKUP(AG29,'points ind'!$A$2:$B$52,2,FALSE))</f>
        <v>0</v>
      </c>
      <c r="AI29" s="48">
        <f>IF(AG29="",0,VLOOKUP(AG29,'points clubs'!$A$2:$B$51,2,FALSE))</f>
        <v>0</v>
      </c>
      <c r="AJ29" s="26">
        <f>G29+J29+M29+P29+S29+V29+Y29+AB29+AE29+AH29</f>
        <v>0</v>
      </c>
      <c r="AK29" s="63">
        <f>RANK(AJ29,$AJ$10:$AJ$52,0)</f>
        <v>18</v>
      </c>
      <c r="AL29" s="255">
        <f>IF(AG29&gt;0,(LARGE((G29,M29,P29,S29,V29,Y29,AB29,AE29),1)+LARGE((G29,M29,P29,S29,V29,Y29,AB29,AE29),2)+LARGE((G29,M29,P29,S29,V29,Y29,AB29,AE29),3)+LARGE((G29,M29,P29,S29,V29,Y29,AB29,AE29),4)+AH29),(LARGE((G29,M29,P29,S29,V29,Y29,AB29,AE29),1)+LARGE((G29,M29,P29,S29,V29,Y29,AB29,AE29),2)+LARGE((G29,M29,P29,S29,V29,Y29,AB29,AE29),3)+LARGE((G29,M29,P29,S29,V29,Y29,AB29,AE29),4)+LARGE((G29,M29,P29,S29,V29,Y29,AB29,AE29),5)))</f>
        <v>0</v>
      </c>
      <c r="AM29" s="258">
        <f>RANK(AL29,$AL$10:$AL$73,0)</f>
        <v>18</v>
      </c>
      <c r="AN29" s="22">
        <f t="shared" si="1"/>
        <v>0</v>
      </c>
      <c r="AO29" s="23">
        <f t="shared" si="2"/>
        <v>0</v>
      </c>
      <c r="AP29" s="23">
        <f t="shared" si="3"/>
        <v>0</v>
      </c>
      <c r="AQ29" s="23">
        <f t="shared" si="4"/>
        <v>0</v>
      </c>
      <c r="AR29" s="23">
        <f t="shared" si="5"/>
        <v>0</v>
      </c>
      <c r="AS29" s="23">
        <f t="shared" si="6"/>
        <v>0</v>
      </c>
      <c r="AT29" s="23">
        <f t="shared" si="7"/>
        <v>0</v>
      </c>
      <c r="AU29" s="23">
        <f t="shared" si="8"/>
        <v>0</v>
      </c>
      <c r="AV29" s="23">
        <f t="shared" si="9"/>
        <v>0</v>
      </c>
      <c r="AW29" s="23">
        <f t="shared" si="10"/>
        <v>0</v>
      </c>
      <c r="AX29" s="23">
        <f t="shared" si="11"/>
        <v>0</v>
      </c>
      <c r="AY29" s="23">
        <f t="shared" si="12"/>
        <v>0</v>
      </c>
      <c r="AZ29" s="23">
        <f t="shared" si="13"/>
        <v>0</v>
      </c>
      <c r="BA29" s="23">
        <f t="shared" si="14"/>
        <v>0</v>
      </c>
      <c r="BB29" s="27">
        <f t="shared" si="15"/>
        <v>0</v>
      </c>
      <c r="BC29" s="226">
        <f t="shared" si="16"/>
        <v>0</v>
      </c>
    </row>
    <row r="30" spans="1:55" s="6" customFormat="1" ht="15.75" thickBot="1" x14ac:dyDescent="0.3">
      <c r="A30" s="14">
        <f>AM30</f>
        <v>18</v>
      </c>
      <c r="B30" s="128" t="s">
        <v>307</v>
      </c>
      <c r="C30" s="92">
        <v>1996</v>
      </c>
      <c r="D30" s="92" t="s">
        <v>15</v>
      </c>
      <c r="E30" s="37"/>
      <c r="F30" s="52"/>
      <c r="G30" s="53">
        <f>IF(F30="",0,VLOOKUP(F30,'points ind'!$A$2:$B$52,2,FALSE))</f>
        <v>0</v>
      </c>
      <c r="H30" s="51">
        <f>IF(F30="",0,VLOOKUP(F30,'points clubs'!$A$2:$B$51,2,FALSE))</f>
        <v>0</v>
      </c>
      <c r="I30" s="52"/>
      <c r="J30" s="53">
        <f>IF(I30="",0,VLOOKUP(I30,'points ind'!$A$2:$B$52,2,FALSE))</f>
        <v>0</v>
      </c>
      <c r="K30" s="51">
        <f>IF(I30="",0,VLOOKUP(I30,'points clubs'!$A$2:$B$51,2,FALSE))</f>
        <v>0</v>
      </c>
      <c r="L30" s="41"/>
      <c r="M30" s="25">
        <f>IF(L30="",0,VLOOKUP(L30,'points ind'!$A$2:$B$52,2,FALSE))</f>
        <v>0</v>
      </c>
      <c r="N30" s="48">
        <f>IF(L30="",0,VLOOKUP(L30,'points clubs'!$A$2:$B$51,2,FALSE))</f>
        <v>0</v>
      </c>
      <c r="O30" s="52"/>
      <c r="P30" s="53">
        <f>IF(O30="",0,VLOOKUP(O30,'points ind'!$A$2:$B$52,2,FALSE))</f>
        <v>0</v>
      </c>
      <c r="Q30" s="51">
        <f>IF(O30="",0,VLOOKUP(O30,'points clubs'!$A$2:$B$51,2,FALSE))</f>
        <v>0</v>
      </c>
      <c r="R30" s="41"/>
      <c r="S30" s="25">
        <f>IF(R30="",0,VLOOKUP(R30,'points ind'!$A$2:$B$52,2,FALSE))</f>
        <v>0</v>
      </c>
      <c r="T30" s="48">
        <f>IF(R30="",0,VLOOKUP(R30,'points clubs'!$A$2:$B$51,2,FALSE))</f>
        <v>0</v>
      </c>
      <c r="U30" s="41"/>
      <c r="V30" s="25">
        <f>IF(U30="",0,VLOOKUP(U30,'points ind'!$A$2:$B$52,2,FALSE))</f>
        <v>0</v>
      </c>
      <c r="W30" s="48">
        <f>IF(U30="",0,VLOOKUP(U30,'points clubs'!$A$2:$B$51,2,FALSE))</f>
        <v>0</v>
      </c>
      <c r="X30" s="41"/>
      <c r="Y30" s="25">
        <f>IF(X30="",0,VLOOKUP(X30,'points ind'!$A$2:$B$52,2,FALSE))</f>
        <v>0</v>
      </c>
      <c r="Z30" s="48">
        <f>IF(X30="",0,VLOOKUP(X30,'points clubs'!$A$2:$B$51,2,FALSE))</f>
        <v>0</v>
      </c>
      <c r="AA30" s="261"/>
      <c r="AB30" s="262">
        <f>IF(AA30="",0,VLOOKUP(AA30,'points ind'!$A$2:$B$52,2,FALSE))</f>
        <v>0</v>
      </c>
      <c r="AC30" s="263">
        <f>IF(AA30="",0,VLOOKUP(AA30,'points clubs'!$A$2:$B$51,2,FALSE))</f>
        <v>0</v>
      </c>
      <c r="AD30" s="41"/>
      <c r="AE30" s="25">
        <f>IF(AD30="",0,VLOOKUP(AD30,'points ind'!$A$2:$B$52,2,FALSE))</f>
        <v>0</v>
      </c>
      <c r="AF30" s="48">
        <f>IF(AD30="",0,VLOOKUP(AD30,'points clubs'!$A$2:$B$51,2,FALSE))</f>
        <v>0</v>
      </c>
      <c r="AG30" s="41"/>
      <c r="AH30" s="25">
        <f>IF(AG30="",0,VLOOKUP(AG30,'points ind'!$A$2:$B$52,2,FALSE))</f>
        <v>0</v>
      </c>
      <c r="AI30" s="48">
        <f>IF(AG30="",0,VLOOKUP(AG30,'points clubs'!$A$2:$B$51,2,FALSE))</f>
        <v>0</v>
      </c>
      <c r="AJ30" s="26">
        <f>G30+J30+M30+P30+S30+V30+Y30+AB30+AE30+AH30</f>
        <v>0</v>
      </c>
      <c r="AK30" s="63">
        <f>RANK(AJ30,$AJ$10:$AJ$52,0)</f>
        <v>18</v>
      </c>
      <c r="AL30" s="255">
        <f>IF(AG30&gt;0,(LARGE((G30,M30,P30,S30,V30,Y30,AB30,AE30),1)+LARGE((G30,M30,P30,S30,V30,Y30,AB30,AE30),2)+LARGE((G30,M30,P30,S30,V30,Y30,AB30,AE30),3)+LARGE((G30,M30,P30,S30,V30,Y30,AB30,AE30),4)+AH30),(LARGE((G30,M30,P30,S30,V30,Y30,AB30,AE30),1)+LARGE((G30,M30,P30,S30,V30,Y30,AB30,AE30),2)+LARGE((G30,M30,P30,S30,V30,Y30,AB30,AE30),3)+LARGE((G30,M30,P30,S30,V30,Y30,AB30,AE30),4)+LARGE((G30,M30,P30,S30,V30,Y30,AB30,AE30),5)))</f>
        <v>0</v>
      </c>
      <c r="AM30" s="258">
        <f>RANK(AL30,$AL$10:$AL$73,0)</f>
        <v>18</v>
      </c>
      <c r="AN30" s="22">
        <f t="shared" si="1"/>
        <v>0</v>
      </c>
      <c r="AO30" s="23">
        <f t="shared" si="2"/>
        <v>0</v>
      </c>
      <c r="AP30" s="23">
        <f t="shared" si="3"/>
        <v>0</v>
      </c>
      <c r="AQ30" s="23">
        <f t="shared" si="4"/>
        <v>0</v>
      </c>
      <c r="AR30" s="23">
        <f t="shared" si="5"/>
        <v>0</v>
      </c>
      <c r="AS30" s="23">
        <f t="shared" si="6"/>
        <v>0</v>
      </c>
      <c r="AT30" s="23">
        <f t="shared" si="7"/>
        <v>0</v>
      </c>
      <c r="AU30" s="23">
        <f t="shared" si="8"/>
        <v>0</v>
      </c>
      <c r="AV30" s="23">
        <f t="shared" si="9"/>
        <v>0</v>
      </c>
      <c r="AW30" s="23">
        <f t="shared" si="10"/>
        <v>0</v>
      </c>
      <c r="AX30" s="23">
        <f t="shared" si="11"/>
        <v>0</v>
      </c>
      <c r="AY30" s="23">
        <f t="shared" si="12"/>
        <v>0</v>
      </c>
      <c r="AZ30" s="23">
        <f t="shared" si="13"/>
        <v>0</v>
      </c>
      <c r="BA30" s="23">
        <f t="shared" si="14"/>
        <v>0</v>
      </c>
      <c r="BB30" s="27">
        <f t="shared" si="15"/>
        <v>0</v>
      </c>
      <c r="BC30" s="226">
        <f t="shared" si="16"/>
        <v>0</v>
      </c>
    </row>
    <row r="31" spans="1:55" s="6" customFormat="1" ht="15.75" thickBot="1" x14ac:dyDescent="0.3">
      <c r="A31" s="14">
        <f>AM31</f>
        <v>18</v>
      </c>
      <c r="B31" s="127" t="s">
        <v>309</v>
      </c>
      <c r="C31" s="95">
        <v>1995</v>
      </c>
      <c r="D31" s="95" t="s">
        <v>52</v>
      </c>
      <c r="E31" s="37"/>
      <c r="F31" s="52"/>
      <c r="G31" s="53">
        <f>IF(F31="",0,VLOOKUP(F31,'points ind'!$A$2:$B$52,2,FALSE))</f>
        <v>0</v>
      </c>
      <c r="H31" s="51">
        <f>IF(F31="",0,VLOOKUP(F31,'points clubs'!$A$2:$B$51,2,FALSE))</f>
        <v>0</v>
      </c>
      <c r="I31" s="54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/>
      <c r="M31" s="25">
        <f>IF(L31="",0,VLOOKUP(L31,'points ind'!$A$2:$B$52,2,FALSE))</f>
        <v>0</v>
      </c>
      <c r="N31" s="48">
        <f>IF(L31="",0,VLOOKUP(L31,'points clubs'!$A$2:$B$51,2,FALSE))</f>
        <v>0</v>
      </c>
      <c r="O31" s="52"/>
      <c r="P31" s="53">
        <f>IF(O31="",0,VLOOKUP(O31,'points ind'!$A$2:$B$52,2,FALSE))</f>
        <v>0</v>
      </c>
      <c r="Q31" s="51">
        <f>IF(O31="",0,VLOOKUP(O31,'points clubs'!$A$2:$B$51,2,FALSE))</f>
        <v>0</v>
      </c>
      <c r="R31" s="41"/>
      <c r="S31" s="25">
        <f>IF(R31="",0,VLOOKUP(R31,'points ind'!$A$2:$B$52,2,FALSE))</f>
        <v>0</v>
      </c>
      <c r="T31" s="48">
        <f>IF(R31="",0,VLOOKUP(R31,'points clubs'!$A$2:$B$51,2,FALSE))</f>
        <v>0</v>
      </c>
      <c r="U31" s="41"/>
      <c r="V31" s="25">
        <f>IF(U31="",0,VLOOKUP(U31,'points ind'!$A$2:$B$52,2,FALSE))</f>
        <v>0</v>
      </c>
      <c r="W31" s="48">
        <f>IF(U31="",0,VLOOKUP(U31,'points clubs'!$A$2:$B$51,2,FALSE))</f>
        <v>0</v>
      </c>
      <c r="X31" s="41"/>
      <c r="Y31" s="25">
        <f>IF(X31="",0,VLOOKUP(X31,'points ind'!$A$2:$B$52,2,FALSE))</f>
        <v>0</v>
      </c>
      <c r="Z31" s="48">
        <f>IF(X31="",0,VLOOKUP(X31,'points clubs'!$A$2:$B$51,2,FALSE))</f>
        <v>0</v>
      </c>
      <c r="AA31" s="261"/>
      <c r="AB31" s="262">
        <f>IF(AA31="",0,VLOOKUP(AA31,'points ind'!$A$2:$B$52,2,FALSE))</f>
        <v>0</v>
      </c>
      <c r="AC31" s="263">
        <f>IF(AA31="",0,VLOOKUP(AA31,'points clubs'!$A$2:$B$51,2,FALSE))</f>
        <v>0</v>
      </c>
      <c r="AD31" s="41"/>
      <c r="AE31" s="25">
        <f>IF(AD31="",0,VLOOKUP(AD31,'points ind'!$A$2:$B$52,2,FALSE))</f>
        <v>0</v>
      </c>
      <c r="AF31" s="48">
        <f>IF(AD31="",0,VLOOKUP(AD31,'points clubs'!$A$2:$B$51,2,FALSE))</f>
        <v>0</v>
      </c>
      <c r="AG31" s="41"/>
      <c r="AH31" s="25">
        <f>IF(AG31="",0,VLOOKUP(AG31,'points ind'!$A$2:$B$52,2,FALSE))</f>
        <v>0</v>
      </c>
      <c r="AI31" s="48">
        <f>IF(AG31="",0,VLOOKUP(AG31,'points clubs'!$A$2:$B$51,2,FALSE))</f>
        <v>0</v>
      </c>
      <c r="AJ31" s="26">
        <f>G31+J31+M31+P31+S31+V31+Y31+AB31+AE31+AH31</f>
        <v>0</v>
      </c>
      <c r="AK31" s="63">
        <f>RANK(AJ31,$AJ$10:$AJ$52,0)</f>
        <v>18</v>
      </c>
      <c r="AL31" s="255">
        <f>IF(AG31&gt;0,(LARGE((G31,M31,P31,S31,V31,Y31,AB31,AE31),1)+LARGE((G31,M31,P31,S31,V31,Y31,AB31,AE31),2)+LARGE((G31,M31,P31,S31,V31,Y31,AB31,AE31),3)+LARGE((G31,M31,P31,S31,V31,Y31,AB31,AE31),4)+AH31),(LARGE((G31,M31,P31,S31,V31,Y31,AB31,AE31),1)+LARGE((G31,M31,P31,S31,V31,Y31,AB31,AE31),2)+LARGE((G31,M31,P31,S31,V31,Y31,AB31,AE31),3)+LARGE((G31,M31,P31,S31,V31,Y31,AB31,AE31),4)+LARGE((G31,M31,P31,S31,V31,Y31,AB31,AE31),5)))</f>
        <v>0</v>
      </c>
      <c r="AM31" s="258">
        <f>RANK(AL31,$AL$10:$AL$73,0)</f>
        <v>18</v>
      </c>
      <c r="AN31" s="22">
        <f t="shared" si="1"/>
        <v>0</v>
      </c>
      <c r="AO31" s="23">
        <f t="shared" si="2"/>
        <v>0</v>
      </c>
      <c r="AP31" s="23">
        <f t="shared" si="3"/>
        <v>0</v>
      </c>
      <c r="AQ31" s="23">
        <f t="shared" si="4"/>
        <v>0</v>
      </c>
      <c r="AR31" s="23">
        <f t="shared" si="5"/>
        <v>0</v>
      </c>
      <c r="AS31" s="23">
        <f t="shared" si="6"/>
        <v>0</v>
      </c>
      <c r="AT31" s="23">
        <f t="shared" si="7"/>
        <v>0</v>
      </c>
      <c r="AU31" s="23">
        <f t="shared" si="8"/>
        <v>0</v>
      </c>
      <c r="AV31" s="23">
        <f t="shared" si="9"/>
        <v>0</v>
      </c>
      <c r="AW31" s="23">
        <f t="shared" si="10"/>
        <v>0</v>
      </c>
      <c r="AX31" s="23">
        <f t="shared" si="11"/>
        <v>0</v>
      </c>
      <c r="AY31" s="23">
        <f t="shared" si="12"/>
        <v>0</v>
      </c>
      <c r="AZ31" s="23">
        <f t="shared" si="13"/>
        <v>0</v>
      </c>
      <c r="BA31" s="23">
        <f t="shared" si="14"/>
        <v>0</v>
      </c>
      <c r="BB31" s="27">
        <f t="shared" si="15"/>
        <v>0</v>
      </c>
      <c r="BC31" s="226">
        <f t="shared" si="16"/>
        <v>0</v>
      </c>
    </row>
    <row r="32" spans="1:55" s="6" customFormat="1" ht="15.75" thickBot="1" x14ac:dyDescent="0.3">
      <c r="A32" s="14">
        <f>AM32</f>
        <v>18</v>
      </c>
      <c r="B32" s="127" t="s">
        <v>314</v>
      </c>
      <c r="C32" s="95">
        <v>1995</v>
      </c>
      <c r="D32" s="95" t="s">
        <v>13</v>
      </c>
      <c r="E32" s="38"/>
      <c r="F32" s="52"/>
      <c r="G32" s="53">
        <f>IF(F32="",0,VLOOKUP(F32,'points ind'!$A$2:$B$52,2,FALSE))</f>
        <v>0</v>
      </c>
      <c r="H32" s="51">
        <f>IF(F32="",0,VLOOKUP(F32,'points clubs'!$A$2:$B$51,2,FALSE))</f>
        <v>0</v>
      </c>
      <c r="I32" s="52"/>
      <c r="J32" s="53">
        <f>IF(I32="",0,VLOOKUP(I32,'points ind'!$A$2:$B$52,2,FALSE))</f>
        <v>0</v>
      </c>
      <c r="K32" s="51">
        <f>IF(I32="",0,VLOOKUP(I32,'points clubs'!$A$2:$B$51,2,FALSE))</f>
        <v>0</v>
      </c>
      <c r="L32" s="41"/>
      <c r="M32" s="25">
        <f>IF(L32="",0,VLOOKUP(L32,'points ind'!$A$2:$B$52,2,FALSE))</f>
        <v>0</v>
      </c>
      <c r="N32" s="48">
        <f>IF(L32="",0,VLOOKUP(L32,'points clubs'!$A$2:$B$51,2,FALSE))</f>
        <v>0</v>
      </c>
      <c r="O32" s="52"/>
      <c r="P32" s="53">
        <f>IF(O32="",0,VLOOKUP(O32,'points ind'!$A$2:$B$52,2,FALSE))</f>
        <v>0</v>
      </c>
      <c r="Q32" s="51">
        <f>IF(O32="",0,VLOOKUP(O32,'points clubs'!$A$2:$B$51,2,FALSE))</f>
        <v>0</v>
      </c>
      <c r="R32" s="41"/>
      <c r="S32" s="25">
        <f>IF(R32="",0,VLOOKUP(R32,'points ind'!$A$2:$B$52,2,FALSE))</f>
        <v>0</v>
      </c>
      <c r="T32" s="48">
        <f>IF(R32="",0,VLOOKUP(R32,'points clubs'!$A$2:$B$51,2,FALSE))</f>
        <v>0</v>
      </c>
      <c r="U32" s="41"/>
      <c r="V32" s="25">
        <f>IF(U32="",0,VLOOKUP(U32,'points ind'!$A$2:$B$52,2,FALSE))</f>
        <v>0</v>
      </c>
      <c r="W32" s="48">
        <f>IF(U32="",0,VLOOKUP(U32,'points clubs'!$A$2:$B$51,2,FALSE))</f>
        <v>0</v>
      </c>
      <c r="X32" s="41"/>
      <c r="Y32" s="25">
        <f>IF(X32="",0,VLOOKUP(X32,'points ind'!$A$2:$B$52,2,FALSE))</f>
        <v>0</v>
      </c>
      <c r="Z32" s="48">
        <f>IF(X32="",0,VLOOKUP(X32,'points clubs'!$A$2:$B$51,2,FALSE))</f>
        <v>0</v>
      </c>
      <c r="AA32" s="261"/>
      <c r="AB32" s="262">
        <f>IF(AA32="",0,VLOOKUP(AA32,'points ind'!$A$2:$B$52,2,FALSE))</f>
        <v>0</v>
      </c>
      <c r="AC32" s="263">
        <f>IF(AA32="",0,VLOOKUP(AA32,'points clubs'!$A$2:$B$51,2,FALSE))</f>
        <v>0</v>
      </c>
      <c r="AD32" s="41"/>
      <c r="AE32" s="25">
        <f>IF(AD32="",0,VLOOKUP(AD32,'points ind'!$A$2:$B$52,2,FALSE))</f>
        <v>0</v>
      </c>
      <c r="AF32" s="48">
        <f>IF(AD32="",0,VLOOKUP(AD32,'points clubs'!$A$2:$B$51,2,FALSE))</f>
        <v>0</v>
      </c>
      <c r="AG32" s="41"/>
      <c r="AH32" s="25">
        <f>IF(AG32="",0,VLOOKUP(AG32,'points ind'!$A$2:$B$52,2,FALSE))</f>
        <v>0</v>
      </c>
      <c r="AI32" s="48">
        <f>IF(AG32="",0,VLOOKUP(AG32,'points clubs'!$A$2:$B$51,2,FALSE))</f>
        <v>0</v>
      </c>
      <c r="AJ32" s="26">
        <f>G32+J32+M32+P32+S32+V32+Y32+AB32+AE32+AH32</f>
        <v>0</v>
      </c>
      <c r="AK32" s="63">
        <f>RANK(AJ32,$AJ$10:$AJ$52,0)</f>
        <v>18</v>
      </c>
      <c r="AL32" s="255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0</v>
      </c>
      <c r="AM32" s="258">
        <f>RANK(AL32,$AL$10:$AL$73,0)</f>
        <v>18</v>
      </c>
      <c r="AN32" s="22">
        <f t="shared" si="1"/>
        <v>0</v>
      </c>
      <c r="AO32" s="23">
        <f t="shared" si="2"/>
        <v>0</v>
      </c>
      <c r="AP32" s="23">
        <f t="shared" si="3"/>
        <v>0</v>
      </c>
      <c r="AQ32" s="23">
        <f t="shared" si="4"/>
        <v>0</v>
      </c>
      <c r="AR32" s="23">
        <f t="shared" si="5"/>
        <v>0</v>
      </c>
      <c r="AS32" s="23">
        <f t="shared" si="6"/>
        <v>0</v>
      </c>
      <c r="AT32" s="23">
        <f t="shared" si="7"/>
        <v>0</v>
      </c>
      <c r="AU32" s="23">
        <f t="shared" si="8"/>
        <v>0</v>
      </c>
      <c r="AV32" s="23">
        <f t="shared" si="9"/>
        <v>0</v>
      </c>
      <c r="AW32" s="23">
        <f t="shared" si="10"/>
        <v>0</v>
      </c>
      <c r="AX32" s="23">
        <f t="shared" si="11"/>
        <v>0</v>
      </c>
      <c r="AY32" s="23">
        <f t="shared" si="12"/>
        <v>0</v>
      </c>
      <c r="AZ32" s="23">
        <f t="shared" si="13"/>
        <v>0</v>
      </c>
      <c r="BA32" s="23">
        <f t="shared" si="14"/>
        <v>0</v>
      </c>
      <c r="BB32" s="27">
        <f t="shared" si="15"/>
        <v>0</v>
      </c>
      <c r="BC32" s="226">
        <f t="shared" si="16"/>
        <v>0</v>
      </c>
    </row>
    <row r="33" spans="1:57" ht="15.75" thickBot="1" x14ac:dyDescent="0.3">
      <c r="A33" s="14">
        <f>AM33</f>
        <v>18</v>
      </c>
      <c r="B33" s="106" t="s">
        <v>317</v>
      </c>
      <c r="C33" s="95">
        <v>1995</v>
      </c>
      <c r="D33" s="95" t="s">
        <v>15</v>
      </c>
      <c r="E33" s="37"/>
      <c r="F33" s="52"/>
      <c r="G33" s="53">
        <f>IF(F33="",0,VLOOKUP(F33,'points ind'!$A$2:$B$52,2,FALSE))</f>
        <v>0</v>
      </c>
      <c r="H33" s="51">
        <f>IF(F33="",0,VLOOKUP(F33,'points clubs'!$A$2:$B$51,2,FALSE))</f>
        <v>0</v>
      </c>
      <c r="I33" s="52"/>
      <c r="J33" s="53">
        <f>IF(I33="",0,VLOOKUP(I33,'points ind'!$A$2:$B$52,2,FALSE))</f>
        <v>0</v>
      </c>
      <c r="K33" s="51">
        <f>IF(I33="",0,VLOOKUP(I33,'points clubs'!$A$2:$B$51,2,FALSE))</f>
        <v>0</v>
      </c>
      <c r="L33" s="41"/>
      <c r="M33" s="25">
        <f>IF(L33="",0,VLOOKUP(L33,'points ind'!$A$2:$B$52,2,FALSE))</f>
        <v>0</v>
      </c>
      <c r="N33" s="48">
        <f>IF(L33="",0,VLOOKUP(L33,'points clubs'!$A$2:$B$51,2,FALSE))</f>
        <v>0</v>
      </c>
      <c r="O33" s="52"/>
      <c r="P33" s="53">
        <f>IF(O33="",0,VLOOKUP(O33,'points ind'!$A$2:$B$52,2,FALSE))</f>
        <v>0</v>
      </c>
      <c r="Q33" s="51">
        <f>IF(O33="",0,VLOOKUP(O33,'points clubs'!$A$2:$B$51,2,FALSE))</f>
        <v>0</v>
      </c>
      <c r="R33" s="41"/>
      <c r="S33" s="25">
        <f>IF(R33="",0,VLOOKUP(R33,'points ind'!$A$2:$B$52,2,FALSE))</f>
        <v>0</v>
      </c>
      <c r="T33" s="48">
        <f>IF(R33="",0,VLOOKUP(R33,'points clubs'!$A$2:$B$51,2,FALSE))</f>
        <v>0</v>
      </c>
      <c r="U33" s="41"/>
      <c r="V33" s="25">
        <f>IF(U33="",0,VLOOKUP(U33,'points ind'!$A$2:$B$52,2,FALSE))</f>
        <v>0</v>
      </c>
      <c r="W33" s="48">
        <f>IF(U33="",0,VLOOKUP(U33,'points clubs'!$A$2:$B$51,2,FALSE))</f>
        <v>0</v>
      </c>
      <c r="X33" s="41"/>
      <c r="Y33" s="25">
        <f>IF(X33="",0,VLOOKUP(X33,'points ind'!$A$2:$B$52,2,FALSE))</f>
        <v>0</v>
      </c>
      <c r="Z33" s="48">
        <f>IF(X33="",0,VLOOKUP(X33,'points clubs'!$A$2:$B$51,2,FALSE))</f>
        <v>0</v>
      </c>
      <c r="AA33" s="261"/>
      <c r="AB33" s="262">
        <f>IF(AA33="",0,VLOOKUP(AA33,'points ind'!$A$2:$B$52,2,FALSE))</f>
        <v>0</v>
      </c>
      <c r="AC33" s="263">
        <f>IF(AA33="",0,VLOOKUP(AA33,'points clubs'!$A$2:$B$51,2,FALSE))</f>
        <v>0</v>
      </c>
      <c r="AD33" s="41"/>
      <c r="AE33" s="25">
        <f>IF(AD33="",0,VLOOKUP(AD33,'points ind'!$A$2:$B$52,2,FALSE))</f>
        <v>0</v>
      </c>
      <c r="AF33" s="48">
        <f>IF(AD33="",0,VLOOKUP(AD33,'points clubs'!$A$2:$B$51,2,FALSE))</f>
        <v>0</v>
      </c>
      <c r="AG33" s="41"/>
      <c r="AH33" s="25">
        <f>IF(AG33="",0,VLOOKUP(AG33,'points ind'!$A$2:$B$52,2,FALSE))</f>
        <v>0</v>
      </c>
      <c r="AI33" s="48">
        <f>IF(AG33="",0,VLOOKUP(AG33,'points clubs'!$A$2:$B$51,2,FALSE))</f>
        <v>0</v>
      </c>
      <c r="AJ33" s="26">
        <f>G33+J33+M33+P33+S33+V33+Y33+AB33+AE33+AH33</f>
        <v>0</v>
      </c>
      <c r="AK33" s="63">
        <f>RANK(AJ33,$AJ$10:$AJ$52,0)</f>
        <v>18</v>
      </c>
      <c r="AL33" s="255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0</v>
      </c>
      <c r="AM33" s="258">
        <f>RANK(AL33,$AL$10:$AL$73,0)</f>
        <v>18</v>
      </c>
      <c r="AN33" s="22">
        <f t="shared" si="1"/>
        <v>0</v>
      </c>
      <c r="AO33" s="23">
        <f t="shared" si="2"/>
        <v>0</v>
      </c>
      <c r="AP33" s="23">
        <f t="shared" si="3"/>
        <v>0</v>
      </c>
      <c r="AQ33" s="23">
        <f t="shared" si="4"/>
        <v>0</v>
      </c>
      <c r="AR33" s="23">
        <f t="shared" si="5"/>
        <v>0</v>
      </c>
      <c r="AS33" s="23">
        <f t="shared" si="6"/>
        <v>0</v>
      </c>
      <c r="AT33" s="23">
        <f t="shared" si="7"/>
        <v>0</v>
      </c>
      <c r="AU33" s="23">
        <f t="shared" si="8"/>
        <v>0</v>
      </c>
      <c r="AV33" s="23">
        <f t="shared" si="9"/>
        <v>0</v>
      </c>
      <c r="AW33" s="23">
        <f t="shared" si="10"/>
        <v>0</v>
      </c>
      <c r="AX33" s="23">
        <f t="shared" si="11"/>
        <v>0</v>
      </c>
      <c r="AY33" s="23">
        <f t="shared" si="12"/>
        <v>0</v>
      </c>
      <c r="AZ33" s="23">
        <f t="shared" si="13"/>
        <v>0</v>
      </c>
      <c r="BA33" s="23">
        <f t="shared" si="14"/>
        <v>0</v>
      </c>
      <c r="BB33" s="27">
        <f t="shared" si="15"/>
        <v>0</v>
      </c>
      <c r="BC33" s="226">
        <f t="shared" si="16"/>
        <v>0</v>
      </c>
    </row>
    <row r="34" spans="1:57" ht="15" x14ac:dyDescent="0.25">
      <c r="A34" s="14">
        <f>AM34</f>
        <v>18</v>
      </c>
      <c r="B34" s="127" t="s">
        <v>318</v>
      </c>
      <c r="C34" s="95">
        <v>1995</v>
      </c>
      <c r="D34" s="95" t="s">
        <v>21</v>
      </c>
      <c r="E34" s="37"/>
      <c r="F34" s="52"/>
      <c r="G34" s="53">
        <f>IF(F34="",0,VLOOKUP(F34,'points ind'!$A$2:$B$52,2,FALSE))</f>
        <v>0</v>
      </c>
      <c r="H34" s="51">
        <f>IF(F34="",0,VLOOKUP(F34,'points clubs'!$A$2:$B$51,2,FALSE))</f>
        <v>0</v>
      </c>
      <c r="I34" s="52"/>
      <c r="J34" s="53">
        <f>IF(I34="",0,VLOOKUP(I34,'points ind'!$A$2:$B$52,2,FALSE))</f>
        <v>0</v>
      </c>
      <c r="K34" s="51">
        <f>IF(I34="",0,VLOOKUP(I34,'points clubs'!$A$2:$B$51,2,FALSE))</f>
        <v>0</v>
      </c>
      <c r="L34" s="41"/>
      <c r="M34" s="25">
        <f>IF(L34="",0,VLOOKUP(L34,'points ind'!$A$2:$B$52,2,FALSE))</f>
        <v>0</v>
      </c>
      <c r="N34" s="48">
        <f>IF(L34="",0,VLOOKUP(L34,'points clubs'!$A$2:$B$51,2,FALSE))</f>
        <v>0</v>
      </c>
      <c r="O34" s="52"/>
      <c r="P34" s="53">
        <f>IF(O34="",0,VLOOKUP(O34,'points ind'!$A$2:$B$52,2,FALSE))</f>
        <v>0</v>
      </c>
      <c r="Q34" s="51">
        <f>IF(O34="",0,VLOOKUP(O34,'points clubs'!$A$2:$B$51,2,FALSE))</f>
        <v>0</v>
      </c>
      <c r="R34" s="41"/>
      <c r="S34" s="25">
        <f>IF(R34="",0,VLOOKUP(R34,'points ind'!$A$2:$B$52,2,FALSE))</f>
        <v>0</v>
      </c>
      <c r="T34" s="48">
        <f>IF(R34="",0,VLOOKUP(R34,'points clubs'!$A$2:$B$51,2,FALSE))</f>
        <v>0</v>
      </c>
      <c r="U34" s="41"/>
      <c r="V34" s="25">
        <f>IF(U34="",0,VLOOKUP(U34,'points ind'!$A$2:$B$52,2,FALSE))</f>
        <v>0</v>
      </c>
      <c r="W34" s="48">
        <f>IF(U34="",0,VLOOKUP(U34,'points clubs'!$A$2:$B$51,2,FALSE))</f>
        <v>0</v>
      </c>
      <c r="X34" s="41"/>
      <c r="Y34" s="25">
        <f>IF(X34="",0,VLOOKUP(X34,'points ind'!$A$2:$B$52,2,FALSE))</f>
        <v>0</v>
      </c>
      <c r="Z34" s="48">
        <f>IF(X34="",0,VLOOKUP(X34,'points clubs'!$A$2:$B$51,2,FALSE))</f>
        <v>0</v>
      </c>
      <c r="AA34" s="261"/>
      <c r="AB34" s="262">
        <f>IF(AA34="",0,VLOOKUP(AA34,'points ind'!$A$2:$B$52,2,FALSE))</f>
        <v>0</v>
      </c>
      <c r="AC34" s="263">
        <f>IF(AA34="",0,VLOOKUP(AA34,'points clubs'!$A$2:$B$51,2,FALSE))</f>
        <v>0</v>
      </c>
      <c r="AD34" s="41"/>
      <c r="AE34" s="25">
        <f>IF(AD34="",0,VLOOKUP(AD34,'points ind'!$A$2:$B$52,2,FALSE))</f>
        <v>0</v>
      </c>
      <c r="AF34" s="48">
        <f>IF(AD34="",0,VLOOKUP(AD34,'points clubs'!$A$2:$B$51,2,FALSE))</f>
        <v>0</v>
      </c>
      <c r="AG34" s="41"/>
      <c r="AH34" s="25">
        <f>IF(AG34="",0,VLOOKUP(AG34,'points ind'!$A$2:$B$52,2,FALSE))</f>
        <v>0</v>
      </c>
      <c r="AI34" s="48">
        <f>IF(AG34="",0,VLOOKUP(AG34,'points clubs'!$A$2:$B$51,2,FALSE))</f>
        <v>0</v>
      </c>
      <c r="AJ34" s="26">
        <f>G34+J34+M34+P34+S34+V34+Y34+AB34+AE34+AH34</f>
        <v>0</v>
      </c>
      <c r="AK34" s="63">
        <f>RANK(AJ34,$AJ$10:$AJ$52,0)</f>
        <v>18</v>
      </c>
      <c r="AL34" s="255">
        <f>IF(AG34&gt;0,(LARGE((G34,M34,P34,S34,V34,Y34,AB34,AE34),1)+LARGE((G34,M34,P34,S34,V34,Y34,AB34,AE34),2)+LARGE((G34,M34,P34,S34,V34,Y34,AB34,AE34),3)+LARGE((G34,M34,P34,S34,V34,Y34,AB34,AE34),4)+AH34),(LARGE((G34,M34,P34,S34,V34,Y34,AB34,AE34),1)+LARGE((G34,M34,P34,S34,V34,Y34,AB34,AE34),2)+LARGE((G34,M34,P34,S34,V34,Y34,AB34,AE34),3)+LARGE((G34,M34,P34,S34,V34,Y34,AB34,AE34),4)+LARGE((G34,M34,P34,S34,V34,Y34,AB34,AE34),5)))</f>
        <v>0</v>
      </c>
      <c r="AM34" s="258">
        <f>RANK(AL34,$AL$10:$AL$73,0)</f>
        <v>18</v>
      </c>
      <c r="AN34" s="22">
        <f t="shared" si="1"/>
        <v>0</v>
      </c>
      <c r="AO34" s="23">
        <f t="shared" si="2"/>
        <v>0</v>
      </c>
      <c r="AP34" s="23">
        <f t="shared" si="3"/>
        <v>0</v>
      </c>
      <c r="AQ34" s="23">
        <f t="shared" si="4"/>
        <v>0</v>
      </c>
      <c r="AR34" s="23">
        <f t="shared" si="5"/>
        <v>0</v>
      </c>
      <c r="AS34" s="23">
        <f t="shared" si="6"/>
        <v>0</v>
      </c>
      <c r="AT34" s="23">
        <f t="shared" si="7"/>
        <v>0</v>
      </c>
      <c r="AU34" s="23">
        <f t="shared" si="8"/>
        <v>0</v>
      </c>
      <c r="AV34" s="23">
        <f t="shared" si="9"/>
        <v>0</v>
      </c>
      <c r="AW34" s="23">
        <f t="shared" si="10"/>
        <v>0</v>
      </c>
      <c r="AX34" s="23">
        <f t="shared" si="11"/>
        <v>0</v>
      </c>
      <c r="AY34" s="23">
        <f t="shared" si="12"/>
        <v>0</v>
      </c>
      <c r="AZ34" s="23">
        <f t="shared" si="13"/>
        <v>0</v>
      </c>
      <c r="BA34" s="23">
        <f t="shared" si="14"/>
        <v>0</v>
      </c>
      <c r="BB34" s="27">
        <f t="shared" si="15"/>
        <v>0</v>
      </c>
      <c r="BC34" s="226">
        <f t="shared" si="16"/>
        <v>0</v>
      </c>
    </row>
    <row r="35" spans="1:57" s="58" customFormat="1" x14ac:dyDescent="0.2">
      <c r="F35" s="59"/>
      <c r="G35" s="60"/>
      <c r="H35" s="60"/>
      <c r="I35" s="59"/>
      <c r="J35" s="60"/>
      <c r="K35" s="59"/>
      <c r="L35" s="60"/>
      <c r="M35" s="59"/>
      <c r="N35" s="60"/>
      <c r="O35" s="59"/>
      <c r="P35" s="60"/>
      <c r="Q35" s="59"/>
      <c r="R35" s="60"/>
      <c r="S35" s="59"/>
      <c r="T35" s="60"/>
      <c r="V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231"/>
      <c r="AK35" s="231"/>
      <c r="AL35" s="231"/>
      <c r="AM35" s="23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</row>
    <row r="36" spans="1:57" s="50" customFormat="1" x14ac:dyDescent="0.2">
      <c r="A36" s="58"/>
      <c r="B36" s="58"/>
      <c r="C36" s="58"/>
      <c r="D36" s="58"/>
      <c r="E36" s="58"/>
      <c r="F36" s="59"/>
      <c r="G36" s="60"/>
      <c r="H36" s="60"/>
      <c r="I36" s="59"/>
      <c r="J36" s="60"/>
      <c r="K36" s="59"/>
      <c r="L36" s="60"/>
      <c r="M36" s="59"/>
      <c r="N36" s="60"/>
      <c r="O36" s="59"/>
      <c r="P36" s="60"/>
      <c r="Q36" s="59"/>
      <c r="R36" s="60"/>
      <c r="S36" s="59"/>
      <c r="T36" s="60"/>
      <c r="U36" s="58"/>
      <c r="W36" s="58"/>
      <c r="X36" s="58"/>
      <c r="Y36" s="58"/>
      <c r="AJ36" s="231"/>
      <c r="AK36" s="231"/>
      <c r="AL36" s="231"/>
      <c r="AM36" s="23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58"/>
      <c r="BE36" s="58"/>
    </row>
    <row r="37" spans="1:57" s="50" customFormat="1" x14ac:dyDescent="0.2">
      <c r="A37" s="58"/>
      <c r="B37" s="58"/>
      <c r="C37" s="58"/>
      <c r="D37" s="58"/>
      <c r="E37" s="58"/>
      <c r="F37" s="59"/>
      <c r="G37" s="60"/>
      <c r="H37" s="60"/>
      <c r="I37" s="59"/>
      <c r="J37" s="60"/>
      <c r="K37" s="59"/>
      <c r="L37" s="60"/>
      <c r="M37" s="59"/>
      <c r="N37" s="60"/>
      <c r="O37" s="59"/>
      <c r="P37" s="60"/>
      <c r="Q37" s="59"/>
      <c r="R37" s="60"/>
      <c r="S37" s="59"/>
      <c r="T37" s="60"/>
      <c r="U37" s="58"/>
      <c r="W37" s="58"/>
      <c r="X37" s="58"/>
      <c r="Y37" s="58"/>
      <c r="AJ37" s="231"/>
      <c r="AK37" s="231"/>
      <c r="AL37" s="231"/>
      <c r="AM37" s="23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58"/>
      <c r="BE37" s="58"/>
    </row>
    <row r="38" spans="1:57" s="50" customFormat="1" x14ac:dyDescent="0.2">
      <c r="A38" s="58"/>
      <c r="B38" s="58"/>
      <c r="C38" s="58"/>
      <c r="D38" s="58"/>
      <c r="E38" s="58"/>
      <c r="F38" s="59"/>
      <c r="G38" s="60"/>
      <c r="H38" s="60"/>
      <c r="I38" s="59"/>
      <c r="J38" s="60"/>
      <c r="K38" s="59"/>
      <c r="L38" s="60"/>
      <c r="M38" s="59"/>
      <c r="N38" s="60"/>
      <c r="O38" s="59"/>
      <c r="P38" s="60"/>
      <c r="Q38" s="59"/>
      <c r="R38" s="60"/>
      <c r="S38" s="59"/>
      <c r="T38" s="60"/>
      <c r="U38" s="58"/>
      <c r="W38" s="58"/>
      <c r="X38" s="58"/>
      <c r="Y38" s="58"/>
      <c r="AJ38" s="231"/>
      <c r="AK38" s="231"/>
      <c r="AL38" s="231"/>
      <c r="AM38" s="23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58"/>
      <c r="BE38" s="58"/>
    </row>
    <row r="39" spans="1:57" s="50" customFormat="1" x14ac:dyDescent="0.2">
      <c r="A39" s="58"/>
      <c r="B39" s="58"/>
      <c r="C39" s="58"/>
      <c r="D39" s="58"/>
      <c r="E39" s="58"/>
      <c r="F39" s="59"/>
      <c r="G39" s="60"/>
      <c r="H39" s="60"/>
      <c r="I39" s="59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8"/>
      <c r="W39" s="58"/>
      <c r="X39" s="58"/>
      <c r="Y39" s="58"/>
      <c r="AJ39" s="231"/>
      <c r="AK39" s="231"/>
      <c r="AL39" s="231"/>
      <c r="AM39" s="23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58"/>
      <c r="BE39" s="58"/>
    </row>
    <row r="40" spans="1:57" s="50" customFormat="1" x14ac:dyDescent="0.2">
      <c r="A40" s="58"/>
      <c r="B40" s="58"/>
      <c r="C40" s="58"/>
      <c r="D40" s="58"/>
      <c r="E40" s="58"/>
      <c r="F40" s="59"/>
      <c r="G40" s="60"/>
      <c r="H40" s="60"/>
      <c r="I40" s="59"/>
      <c r="J40" s="60"/>
      <c r="K40" s="59"/>
      <c r="L40" s="60"/>
      <c r="M40" s="59"/>
      <c r="N40" s="60"/>
      <c r="O40" s="59"/>
      <c r="P40" s="60"/>
      <c r="Q40" s="59"/>
      <c r="R40" s="60"/>
      <c r="S40" s="59"/>
      <c r="T40" s="60"/>
      <c r="U40" s="58"/>
      <c r="W40" s="58"/>
      <c r="X40" s="58"/>
      <c r="Y40" s="58"/>
      <c r="AJ40" s="231"/>
      <c r="AK40" s="231"/>
      <c r="AL40" s="231"/>
      <c r="AM40" s="23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58"/>
      <c r="BE40" s="58"/>
    </row>
    <row r="41" spans="1:57" s="50" customFormat="1" x14ac:dyDescent="0.2">
      <c r="A41" s="58"/>
      <c r="B41" s="58"/>
      <c r="C41" s="58"/>
      <c r="D41" s="58"/>
      <c r="E41" s="58"/>
      <c r="F41" s="59"/>
      <c r="G41" s="60"/>
      <c r="H41" s="60"/>
      <c r="I41" s="59"/>
      <c r="J41" s="60"/>
      <c r="K41" s="59"/>
      <c r="L41" s="60"/>
      <c r="M41" s="59"/>
      <c r="N41" s="60"/>
      <c r="O41" s="59"/>
      <c r="P41" s="60"/>
      <c r="Q41" s="59"/>
      <c r="R41" s="60"/>
      <c r="S41" s="59"/>
      <c r="T41" s="60"/>
      <c r="U41" s="58"/>
      <c r="W41" s="58"/>
      <c r="X41" s="58"/>
      <c r="Y41" s="58"/>
      <c r="AJ41" s="231"/>
      <c r="AK41" s="231"/>
      <c r="AL41" s="231"/>
      <c r="AM41" s="23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58"/>
      <c r="BE41" s="58"/>
    </row>
    <row r="42" spans="1:57" s="50" customFormat="1" x14ac:dyDescent="0.2">
      <c r="A42" s="58"/>
      <c r="B42" s="58"/>
      <c r="C42" s="58"/>
      <c r="D42" s="58"/>
      <c r="E42" s="58"/>
      <c r="F42" s="59"/>
      <c r="G42" s="60"/>
      <c r="H42" s="60"/>
      <c r="I42" s="59"/>
      <c r="J42" s="60"/>
      <c r="K42" s="59"/>
      <c r="L42" s="60"/>
      <c r="M42" s="59"/>
      <c r="N42" s="60"/>
      <c r="O42" s="59"/>
      <c r="P42" s="60"/>
      <c r="Q42" s="59"/>
      <c r="R42" s="60"/>
      <c r="S42" s="59"/>
      <c r="T42" s="60"/>
      <c r="U42" s="58"/>
      <c r="W42" s="58"/>
      <c r="X42" s="58"/>
      <c r="Y42" s="58"/>
      <c r="AJ42" s="231"/>
      <c r="AK42" s="231"/>
      <c r="AL42" s="231"/>
      <c r="AM42" s="23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58"/>
      <c r="BE42" s="58"/>
    </row>
    <row r="43" spans="1:57" s="50" customFormat="1" x14ac:dyDescent="0.2">
      <c r="A43" s="58"/>
      <c r="B43" s="58"/>
      <c r="C43" s="58"/>
      <c r="D43" s="58"/>
      <c r="E43" s="58"/>
      <c r="F43" s="59"/>
      <c r="G43" s="60"/>
      <c r="H43" s="60"/>
      <c r="I43" s="59"/>
      <c r="J43" s="60"/>
      <c r="K43" s="59"/>
      <c r="L43" s="60"/>
      <c r="M43" s="59"/>
      <c r="N43" s="60"/>
      <c r="O43" s="59"/>
      <c r="P43" s="60"/>
      <c r="Q43" s="59"/>
      <c r="R43" s="60"/>
      <c r="S43" s="59"/>
      <c r="T43" s="60"/>
      <c r="U43" s="58"/>
      <c r="W43" s="58"/>
      <c r="X43" s="58"/>
      <c r="Y43" s="58"/>
      <c r="AJ43" s="231"/>
      <c r="AK43" s="231"/>
      <c r="AL43" s="231"/>
      <c r="AM43" s="23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58"/>
      <c r="BE43" s="58"/>
    </row>
    <row r="44" spans="1:57" s="50" customFormat="1" x14ac:dyDescent="0.2">
      <c r="A44" s="58"/>
      <c r="B44" s="58"/>
      <c r="C44" s="58"/>
      <c r="D44" s="58"/>
      <c r="E44" s="58"/>
      <c r="F44" s="59"/>
      <c r="G44" s="60"/>
      <c r="H44" s="60"/>
      <c r="I44" s="59"/>
      <c r="J44" s="60"/>
      <c r="K44" s="59"/>
      <c r="L44" s="60"/>
      <c r="M44" s="59"/>
      <c r="N44" s="60"/>
      <c r="O44" s="59"/>
      <c r="P44" s="60"/>
      <c r="Q44" s="59"/>
      <c r="R44" s="60"/>
      <c r="S44" s="59"/>
      <c r="T44" s="60"/>
      <c r="U44" s="58"/>
      <c r="W44" s="58"/>
      <c r="X44" s="58"/>
      <c r="Y44" s="58"/>
      <c r="AJ44" s="231"/>
      <c r="AK44" s="231"/>
      <c r="AL44" s="231"/>
      <c r="AM44" s="23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58"/>
      <c r="BE44" s="58"/>
    </row>
    <row r="45" spans="1:57" s="50" customFormat="1" x14ac:dyDescent="0.2">
      <c r="A45" s="58"/>
      <c r="B45" s="58"/>
      <c r="C45" s="58"/>
      <c r="D45" s="58"/>
      <c r="E45" s="58"/>
      <c r="F45" s="59"/>
      <c r="G45" s="60"/>
      <c r="H45" s="60"/>
      <c r="I45" s="59"/>
      <c r="J45" s="60"/>
      <c r="K45" s="59"/>
      <c r="L45" s="60"/>
      <c r="M45" s="59"/>
      <c r="N45" s="60"/>
      <c r="O45" s="59"/>
      <c r="P45" s="60"/>
      <c r="Q45" s="59"/>
      <c r="R45" s="60"/>
      <c r="S45" s="59"/>
      <c r="T45" s="60"/>
      <c r="U45" s="58"/>
      <c r="W45" s="58"/>
      <c r="X45" s="58"/>
      <c r="Y45" s="58"/>
      <c r="AJ45" s="231"/>
      <c r="AK45" s="231"/>
      <c r="AL45" s="231"/>
      <c r="AM45" s="23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58"/>
      <c r="BE45" s="58"/>
    </row>
    <row r="46" spans="1:57" s="50" customFormat="1" x14ac:dyDescent="0.2">
      <c r="A46" s="58"/>
      <c r="B46" s="58"/>
      <c r="C46" s="58"/>
      <c r="D46" s="58"/>
      <c r="E46" s="58"/>
      <c r="F46" s="59"/>
      <c r="G46" s="60"/>
      <c r="H46" s="60"/>
      <c r="I46" s="59"/>
      <c r="J46" s="60"/>
      <c r="K46" s="59"/>
      <c r="L46" s="60"/>
      <c r="M46" s="59"/>
      <c r="N46" s="60"/>
      <c r="O46" s="59"/>
      <c r="P46" s="60"/>
      <c r="Q46" s="59"/>
      <c r="R46" s="60"/>
      <c r="S46" s="59"/>
      <c r="T46" s="60"/>
      <c r="U46" s="58"/>
      <c r="W46" s="58"/>
      <c r="X46" s="58"/>
      <c r="Y46" s="58"/>
      <c r="AJ46" s="231"/>
      <c r="AK46" s="23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58"/>
      <c r="BE46" s="58"/>
    </row>
    <row r="47" spans="1:57" s="50" customFormat="1" x14ac:dyDescent="0.2">
      <c r="A47" s="58"/>
      <c r="B47" s="58"/>
      <c r="C47" s="58"/>
      <c r="D47" s="58"/>
      <c r="E47" s="58"/>
      <c r="F47" s="59"/>
      <c r="G47" s="60"/>
      <c r="H47" s="60"/>
      <c r="I47" s="59"/>
      <c r="J47" s="60"/>
      <c r="K47" s="59"/>
      <c r="L47" s="60"/>
      <c r="M47" s="59"/>
      <c r="N47" s="60"/>
      <c r="O47" s="59"/>
      <c r="P47" s="60"/>
      <c r="Q47" s="59"/>
      <c r="R47" s="60"/>
      <c r="S47" s="59"/>
      <c r="T47" s="60"/>
      <c r="U47" s="58"/>
      <c r="W47" s="58"/>
      <c r="X47" s="58"/>
      <c r="Y47" s="58"/>
      <c r="AJ47" s="231"/>
      <c r="AK47" s="231"/>
      <c r="AL47" s="6"/>
      <c r="AM47" s="6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58"/>
      <c r="BE47" s="58"/>
    </row>
    <row r="48" spans="1:57" s="50" customFormat="1" x14ac:dyDescent="0.2">
      <c r="A48" s="58"/>
      <c r="B48" s="58"/>
      <c r="C48" s="58"/>
      <c r="D48" s="58"/>
      <c r="E48" s="58"/>
      <c r="F48" s="59"/>
      <c r="G48" s="60"/>
      <c r="H48" s="60"/>
      <c r="I48" s="59"/>
      <c r="J48" s="60"/>
      <c r="K48" s="59"/>
      <c r="L48" s="60"/>
      <c r="M48" s="59"/>
      <c r="N48" s="60"/>
      <c r="O48" s="59"/>
      <c r="P48" s="60"/>
      <c r="Q48" s="59"/>
      <c r="R48" s="60"/>
      <c r="S48" s="59"/>
      <c r="T48" s="60"/>
      <c r="U48" s="58"/>
      <c r="W48" s="58"/>
      <c r="X48" s="58"/>
      <c r="Y48" s="58"/>
      <c r="AJ48" s="231"/>
      <c r="AK48" s="231"/>
      <c r="AL48" s="6"/>
      <c r="AM48" s="6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58"/>
      <c r="BE48" s="58"/>
    </row>
    <row r="49" spans="6:55" s="58" customFormat="1" x14ac:dyDescent="0.2">
      <c r="F49" s="59"/>
      <c r="G49" s="60"/>
      <c r="H49" s="60"/>
      <c r="I49" s="59"/>
      <c r="J49" s="60"/>
      <c r="K49" s="59"/>
      <c r="L49" s="60"/>
      <c r="M49" s="59"/>
      <c r="N49" s="60"/>
      <c r="O49" s="59"/>
      <c r="P49" s="60"/>
      <c r="Q49" s="59"/>
      <c r="R49" s="60"/>
      <c r="S49" s="59"/>
      <c r="T49" s="60"/>
      <c r="V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231"/>
      <c r="AK49" s="231"/>
      <c r="AL49" s="6"/>
      <c r="AM49" s="6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</row>
    <row r="50" spans="6:55" x14ac:dyDescent="0.2">
      <c r="AJ50" s="231"/>
      <c r="AK50" s="23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</row>
    <row r="51" spans="6:55" x14ac:dyDescent="0.2">
      <c r="AJ51" s="231"/>
      <c r="AK51" s="23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</row>
    <row r="52" spans="6:55" x14ac:dyDescent="0.2">
      <c r="AJ52" s="231"/>
      <c r="AK52" s="23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</row>
    <row r="53" spans="6:55" x14ac:dyDescent="0.2">
      <c r="AJ53" s="231"/>
      <c r="AK53" s="23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</row>
    <row r="54" spans="6:55" x14ac:dyDescent="0.2">
      <c r="AJ54" s="231"/>
      <c r="AK54" s="23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</row>
    <row r="55" spans="6:55" x14ac:dyDescent="0.2">
      <c r="AJ55" s="231"/>
      <c r="AK55" s="23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</row>
    <row r="56" spans="6:55" x14ac:dyDescent="0.2">
      <c r="AJ56" s="231"/>
      <c r="AK56" s="23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</row>
    <row r="57" spans="6:55" x14ac:dyDescent="0.2">
      <c r="AJ57" s="231"/>
      <c r="AK57" s="23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</row>
    <row r="58" spans="6:55" x14ac:dyDescent="0.2">
      <c r="AJ58" s="231"/>
      <c r="AK58" s="23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</row>
    <row r="59" spans="6:55" x14ac:dyDescent="0.2">
      <c r="AJ59" s="231"/>
      <c r="AK59" s="23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</row>
    <row r="60" spans="6:55" x14ac:dyDescent="0.2">
      <c r="AJ60" s="231"/>
      <c r="AK60" s="23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</row>
    <row r="61" spans="6:55" x14ac:dyDescent="0.2">
      <c r="AJ61" s="231"/>
      <c r="AK61" s="23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6:55" x14ac:dyDescent="0.2">
      <c r="AJ62" s="231"/>
      <c r="AK62" s="23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6:55" x14ac:dyDescent="0.2">
      <c r="AJ63" s="61"/>
      <c r="AK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6:55" x14ac:dyDescent="0.2">
      <c r="BC64" s="61"/>
    </row>
    <row r="65" spans="55:55" x14ac:dyDescent="0.2">
      <c r="BC65" s="61"/>
    </row>
    <row r="66" spans="55:55" x14ac:dyDescent="0.2">
      <c r="BC66" s="61"/>
    </row>
    <row r="67" spans="55:55" x14ac:dyDescent="0.2">
      <c r="BC67" s="61"/>
    </row>
    <row r="68" spans="55:55" x14ac:dyDescent="0.2">
      <c r="BC68" s="61"/>
    </row>
    <row r="69" spans="55:55" x14ac:dyDescent="0.2">
      <c r="BC69" s="61"/>
    </row>
    <row r="70" spans="55:55" x14ac:dyDescent="0.2">
      <c r="BC70" s="61"/>
    </row>
    <row r="71" spans="55:55" x14ac:dyDescent="0.2">
      <c r="BC71" s="61"/>
    </row>
  </sheetData>
  <sortState ref="A10:AM34">
    <sortCondition ref="A10"/>
  </sortState>
  <mergeCells count="18">
    <mergeCell ref="AL8:AM8"/>
    <mergeCell ref="AA8:AC8"/>
    <mergeCell ref="AJ8:AK8"/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97"/>
  <sheetViews>
    <sheetView workbookViewId="0">
      <pane xSplit="5" ySplit="9" topLeftCell="F10" activePane="bottomRight" state="frozen"/>
      <selection activeCell="B31" sqref="B31"/>
      <selection pane="topRight" activeCell="B31" sqref="B31"/>
      <selection pane="bottomLeft" activeCell="B31" sqref="B31"/>
      <selection pane="bottomRight" activeCell="D85" sqref="D85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5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5" ht="29.45" customHeight="1" x14ac:dyDescent="0.35">
      <c r="A6" s="336" t="s">
        <v>370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5" ht="13.5" thickBot="1" x14ac:dyDescent="0.25"/>
    <row r="8" spans="1:55" ht="59.2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5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C9" si="0">SUM(AN10:AN81)</f>
        <v>436</v>
      </c>
      <c r="AO9" s="13">
        <f t="shared" si="0"/>
        <v>42</v>
      </c>
      <c r="AP9" s="13">
        <f t="shared" si="0"/>
        <v>10</v>
      </c>
      <c r="AQ9" s="13">
        <f t="shared" si="0"/>
        <v>472</v>
      </c>
      <c r="AR9" s="13">
        <f t="shared" si="0"/>
        <v>65</v>
      </c>
      <c r="AS9" s="13">
        <f t="shared" si="0"/>
        <v>1954</v>
      </c>
      <c r="AT9" s="13">
        <f t="shared" si="0"/>
        <v>130</v>
      </c>
      <c r="AU9" s="13">
        <f t="shared" si="0"/>
        <v>100</v>
      </c>
      <c r="AV9" s="13">
        <f t="shared" si="0"/>
        <v>0</v>
      </c>
      <c r="AW9" s="13">
        <f t="shared" si="0"/>
        <v>46</v>
      </c>
      <c r="AX9" s="13">
        <f t="shared" si="0"/>
        <v>341</v>
      </c>
      <c r="AY9" s="13">
        <f t="shared" si="0"/>
        <v>332</v>
      </c>
      <c r="AZ9" s="13">
        <f t="shared" si="0"/>
        <v>142</v>
      </c>
      <c r="BA9" s="13">
        <f t="shared" si="0"/>
        <v>40</v>
      </c>
      <c r="BB9" s="13">
        <f t="shared" si="0"/>
        <v>0</v>
      </c>
      <c r="BC9" s="13">
        <f t="shared" si="0"/>
        <v>0</v>
      </c>
    </row>
    <row r="10" spans="1:55" s="6" customFormat="1" ht="15" x14ac:dyDescent="0.25">
      <c r="A10" s="21">
        <f t="shared" ref="A10:A41" si="1">AM10</f>
        <v>1</v>
      </c>
      <c r="B10" s="28" t="s">
        <v>398</v>
      </c>
      <c r="C10" s="30">
        <v>1973</v>
      </c>
      <c r="D10" s="30" t="s">
        <v>15</v>
      </c>
      <c r="E10" s="143">
        <v>1492874</v>
      </c>
      <c r="F10" s="152"/>
      <c r="G10" s="53">
        <f>IF(F10="",0,VLOOKUP(F10,'points ind'!$A$2:$B$52,2,FALSE))</f>
        <v>0</v>
      </c>
      <c r="H10" s="51">
        <f>IF(F10="",0,VLOOKUP(F10,'points clubs'!$A$2:$B$51,2,FALSE))</f>
        <v>0</v>
      </c>
      <c r="I10" s="52"/>
      <c r="J10" s="53">
        <f>IF(I10="",0,VLOOKUP(I10,'points ind'!$A$2:$B$52,2,FALSE))</f>
        <v>0</v>
      </c>
      <c r="K10" s="51">
        <f>IF(I10="",0,VLOOKUP(I10,'points clubs'!$A$2:$B$51,2,FALSE))</f>
        <v>0</v>
      </c>
      <c r="L10" s="244">
        <v>1</v>
      </c>
      <c r="M10" s="25">
        <f>IF(L10="",0,VLOOKUP(L10,'points ind'!$A$2:$B$52,2,FALSE))</f>
        <v>100</v>
      </c>
      <c r="N10" s="48">
        <f>IF(L10="",0,VLOOKUP(L10,'points clubs'!$A$2:$B$51,2,FALSE))</f>
        <v>100</v>
      </c>
      <c r="O10" s="54"/>
      <c r="P10" s="53">
        <f>IF(O10="",0,VLOOKUP(O10,'points ind'!$A$2:$B$52,2,FALSE))</f>
        <v>0</v>
      </c>
      <c r="Q10" s="51">
        <f>IF(O10="",0,VLOOKUP(O10,'points clubs'!$A$2:$B$51,2,FALSE))</f>
        <v>0</v>
      </c>
      <c r="R10" s="42">
        <v>5</v>
      </c>
      <c r="S10" s="25">
        <f>IF(R10="",0,VLOOKUP(R10,'points ind'!$A$2:$B$52,2,FALSE))</f>
        <v>80</v>
      </c>
      <c r="T10" s="48">
        <f>IF(R10="",0,VLOOKUP(R10,'points clubs'!$A$2:$B$51,2,FALSE))</f>
        <v>60</v>
      </c>
      <c r="U10" s="42">
        <v>5</v>
      </c>
      <c r="V10" s="25">
        <f>IF(U10="",0,VLOOKUP(U10,'points ind'!$A$2:$B$52,2,FALSE))</f>
        <v>80</v>
      </c>
      <c r="W10" s="48">
        <f>IF(U10="",0,VLOOKUP(U10,'points clubs'!$A$2:$B$51,2,FALSE))</f>
        <v>60</v>
      </c>
      <c r="X10" s="41">
        <v>4</v>
      </c>
      <c r="Y10" s="25">
        <f>IF(X10="",0,VLOOKUP(X10,'points ind'!$A$2:$B$52,2,FALSE))</f>
        <v>85</v>
      </c>
      <c r="Z10" s="48">
        <f>IF(X10="",0,VLOOKUP(X10,'points clubs'!$A$2:$B$51,2,FALSE))</f>
        <v>70</v>
      </c>
      <c r="AA10" s="264"/>
      <c r="AB10" s="262">
        <f>IF(AA10="",0,VLOOKUP(AA10,'points ind'!$A$2:$B$52,2,FALSE))</f>
        <v>0</v>
      </c>
      <c r="AC10" s="263">
        <f>IF(AA10="",0,VLOOKUP(AA10,'points clubs'!$A$2:$B$51,2,FALSE))</f>
        <v>0</v>
      </c>
      <c r="AD10" s="41"/>
      <c r="AE10" s="25">
        <f>IF(AD10="",0,VLOOKUP(AD10,'points ind'!$A$2:$B$52,2,FALSE))</f>
        <v>0</v>
      </c>
      <c r="AF10" s="48">
        <f>IF(AD10="",0,VLOOKUP(AD10,'points clubs'!$A$2:$B$51,2,FALSE))</f>
        <v>0</v>
      </c>
      <c r="AG10" s="41">
        <v>10</v>
      </c>
      <c r="AH10" s="25">
        <f>IF(AG10="",0,VLOOKUP(AG10,'points ind'!$A$2:$B$52,2,FALSE))</f>
        <v>55</v>
      </c>
      <c r="AI10" s="48">
        <f>IF(AG10="",0,VLOOKUP(AG10,'points clubs'!$A$2:$B$51,2,FALSE))</f>
        <v>22</v>
      </c>
      <c r="AJ10" s="26">
        <f t="shared" ref="AJ10:AJ41" si="2">G10+J10+M10+P10+S10+V10+Y10+AB10+AE10+AH10</f>
        <v>400</v>
      </c>
      <c r="AK10" s="63">
        <f t="shared" ref="AK10:AK41" si="3">RANK(AJ10,$AJ$10:$AJ$99,0)</f>
        <v>1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400</v>
      </c>
      <c r="AM10" s="256">
        <f t="shared" ref="AM10:AM41" si="4">RANK(AL10,$AL$10:$AL$99,0)</f>
        <v>1</v>
      </c>
      <c r="AN10" s="22">
        <f t="shared" ref="AN10:AN41" si="5">IF($D10="areches",SUM($H10,$K10,$N10,$Q10,$T10,$W10,$Z10,$AC10,$AF10,$AI10),0)</f>
        <v>0</v>
      </c>
      <c r="AO10" s="23">
        <f t="shared" ref="AO10:AO41" si="6">IF($D10="bauges",SUM($H10,$K10,$N10,$Q10,$T10,$W10,$Z10,$AC10,$AF10,$AI10),0)</f>
        <v>0</v>
      </c>
      <c r="AP10" s="23">
        <f t="shared" ref="AP10:AP41" si="7">IF($D10="bessans",SUM($H10,$K10,$N10,$Q10,$T10,$W10,$Z10,$AC10,$AF10,$AI10),0)</f>
        <v>0</v>
      </c>
      <c r="AQ10" s="23">
        <f t="shared" ref="AQ10:AQ41" si="8">IF($D10="bozel",SUM($H10,$K10,$N10,$Q10,$T10,$W10,$Z10,$AC10,$AF10,$AI10),0)</f>
        <v>0</v>
      </c>
      <c r="AR10" s="23">
        <f t="shared" ref="AR10:AR41" si="9">IF($D10="courchevel",SUM($H10,$K10,$N10,$Q10,$T10,$W10,$Z10,$AC10,$AF10,$AI10),0)</f>
        <v>0</v>
      </c>
      <c r="AS10" s="23">
        <f t="shared" ref="AS10:AS41" si="10">IF($D10="feclaz",SUM($H10,$K10,$N10,$Q10,$T10,$W10,$Z10,$AC10,$AF10,$AI10),0)</f>
        <v>312</v>
      </c>
      <c r="AT10" s="23">
        <f t="shared" ref="AT10:AT41" si="11">IF($D10="karellis",SUM($H10,$K10,$N10,$Q10,$T10,$W10,$Z10,$AC10,$AF10,$AI10),0)</f>
        <v>0</v>
      </c>
      <c r="AU10" s="23">
        <f t="shared" ref="AU10:AU41" si="12">IF($D10="menuires",SUM($H10,$K10,$N10,$Q10,$T10,$W10,$Z10,$AC10,$AF10,$AI10),0)</f>
        <v>0</v>
      </c>
      <c r="AV10" s="23">
        <f t="shared" ref="AV10:AV41" si="13">IF($D10="meribel",SUM($H10,$K10,$N10,$Q10,$T10,$W10,$Z10,$AC10,$AF10,$AI10),0)</f>
        <v>0</v>
      </c>
      <c r="AW10" s="23">
        <f t="shared" ref="AW10:AW41" si="14">IF($D10="monolithe",SUM($H10,$K10,$N10,$Q10,$T10,$W10,$Z10,$AC10,$AF10,$AI10),0)</f>
        <v>0</v>
      </c>
      <c r="AX10" s="23">
        <f t="shared" ref="AX10:AX41" si="15">IF($D10="peisey",SUM($H10,$K10,$N10,$Q10,$T10,$W10,$Z10,$AC10,$AF10,$AI10),0)</f>
        <v>0</v>
      </c>
      <c r="AY10" s="23">
        <f t="shared" ref="AY10:AY41" si="16">IF($D10="revard",SUM($H10,$K10,$N10,$Q10,$T10,$W10,$Z10,$AC10,$AF10,$AI10),0)</f>
        <v>0</v>
      </c>
      <c r="AZ10" s="23">
        <f t="shared" ref="AZ10:AZ41" si="17">IF($D10="saisies",SUM($H10,$K10,$N10,$Q10,$T10,$W10,$Z10,$AC10,$AF10,$AI10),0)</f>
        <v>0</v>
      </c>
      <c r="BA10" s="23">
        <f t="shared" ref="BA10:BA41" si="18">IF($D10="valcenis",SUM($H10,$K10,$N10,$Q10,$T10,$W10,$Z10,$AC10,$AF10,$AI10),0)</f>
        <v>0</v>
      </c>
      <c r="BB10" s="27">
        <f t="shared" ref="BB10:BB41" si="19">IF($D10="valloire",SUM($H10,$K10,$N10,$Q10,$T10,$W10,$Z10,$AC10,$AF10,$AI10),0)</f>
        <v>0</v>
      </c>
      <c r="BC10" s="27">
        <f t="shared" ref="BC10:BC41" si="20">IF($D10="naves",SUM($H10,$K10,$N10,$Q10,$T10,$W10,$Z10,$AC10,$AF10,$AI10),0)</f>
        <v>0</v>
      </c>
    </row>
    <row r="11" spans="1:55" s="6" customFormat="1" ht="15" x14ac:dyDescent="0.25">
      <c r="A11" s="21">
        <f t="shared" si="1"/>
        <v>2</v>
      </c>
      <c r="B11" s="127" t="s">
        <v>340</v>
      </c>
      <c r="C11" s="95">
        <v>1987</v>
      </c>
      <c r="D11" s="95" t="s">
        <v>13</v>
      </c>
      <c r="E11" s="142">
        <v>2231640</v>
      </c>
      <c r="F11" s="151"/>
      <c r="G11" s="53">
        <f>IF(F11="",0,VLOOKUP(F11,'points ind'!$A$2:$B$52,2,FALSE))</f>
        <v>0</v>
      </c>
      <c r="H11" s="51">
        <f>IF(F11="",0,VLOOKUP(F11,'points clubs'!$A$2:$B$51,2,FALSE))</f>
        <v>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140">
        <v>2</v>
      </c>
      <c r="M11" s="25">
        <f>IF(L11="",0,VLOOKUP(L11,'points ind'!$A$2:$B$52,2,FALSE))</f>
        <v>95</v>
      </c>
      <c r="N11" s="48">
        <f>IF(L11="",0,VLOOKUP(L11,'points clubs'!$A$2:$B$51,2,FALSE))</f>
        <v>90</v>
      </c>
      <c r="O11" s="52"/>
      <c r="P11" s="53">
        <f>IF(O11="",0,VLOOKUP(O11,'points ind'!$A$2:$B$52,2,FALSE))</f>
        <v>0</v>
      </c>
      <c r="Q11" s="51">
        <f>IF(O11="",0,VLOOKUP(O11,'points clubs'!$A$2:$B$51,2,FALSE))</f>
        <v>0</v>
      </c>
      <c r="R11" s="41">
        <v>4</v>
      </c>
      <c r="S11" s="25">
        <f>IF(R11="",0,VLOOKUP(R11,'points ind'!$A$2:$B$52,2,FALSE))</f>
        <v>85</v>
      </c>
      <c r="T11" s="48">
        <f>IF(R11="",0,VLOOKUP(R11,'points clubs'!$A$2:$B$51,2,FALSE))</f>
        <v>70</v>
      </c>
      <c r="U11" s="41"/>
      <c r="V11" s="25">
        <f>IF(U11="",0,VLOOKUP(U11,'points ind'!$A$2:$B$52,2,FALSE))</f>
        <v>0</v>
      </c>
      <c r="W11" s="48">
        <f>IF(U11="",0,VLOOKUP(U11,'points clubs'!$A$2:$B$51,2,FALSE))</f>
        <v>0</v>
      </c>
      <c r="X11" s="181">
        <v>1</v>
      </c>
      <c r="Y11" s="25">
        <f>IF(X11="",0,VLOOKUP(X11,'points ind'!$A$2:$B$52,2,FALSE))</f>
        <v>100</v>
      </c>
      <c r="Z11" s="48">
        <f>IF(X11="",0,VLOOKUP(X11,'points clubs'!$A$2:$B$51,2,FALSE))</f>
        <v>100</v>
      </c>
      <c r="AA11" s="261"/>
      <c r="AB11" s="262">
        <f>IF(AA11="",0,VLOOKUP(AA11,'points ind'!$A$2:$B$52,2,FALSE))</f>
        <v>0</v>
      </c>
      <c r="AC11" s="263">
        <f>IF(AA11="",0,VLOOKUP(AA11,'points clubs'!$A$2:$B$51,2,FALSE))</f>
        <v>0</v>
      </c>
      <c r="AD11" s="41"/>
      <c r="AE11" s="25">
        <f>IF(AD11="",0,VLOOKUP(AD11,'points ind'!$A$2:$B$52,2,FALSE))</f>
        <v>0</v>
      </c>
      <c r="AF11" s="48">
        <f>IF(AD11="",0,VLOOKUP(AD11,'points clubs'!$A$2:$B$51,2,FALSE))</f>
        <v>0</v>
      </c>
      <c r="AG11" s="41">
        <v>4</v>
      </c>
      <c r="AH11" s="25">
        <f>IF(AG11="",0,VLOOKUP(AG11,'points ind'!$A$2:$B$52,2,FALSE))</f>
        <v>85</v>
      </c>
      <c r="AI11" s="48">
        <f>IF(AG11="",0,VLOOKUP(AG11,'points clubs'!$A$2:$B$51,2,FALSE))</f>
        <v>70</v>
      </c>
      <c r="AJ11" s="26">
        <f t="shared" si="2"/>
        <v>365</v>
      </c>
      <c r="AK11" s="63">
        <f t="shared" si="3"/>
        <v>2</v>
      </c>
      <c r="AL11" s="257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365</v>
      </c>
      <c r="AM11" s="258">
        <f t="shared" si="4"/>
        <v>2</v>
      </c>
      <c r="AN11" s="22">
        <f t="shared" si="5"/>
        <v>0</v>
      </c>
      <c r="AO11" s="23">
        <f t="shared" si="6"/>
        <v>0</v>
      </c>
      <c r="AP11" s="23">
        <f t="shared" si="7"/>
        <v>0</v>
      </c>
      <c r="AQ11" s="23">
        <f t="shared" si="8"/>
        <v>330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13"/>
        <v>0</v>
      </c>
      <c r="AW11" s="23">
        <f t="shared" si="14"/>
        <v>0</v>
      </c>
      <c r="AX11" s="23">
        <f t="shared" si="15"/>
        <v>0</v>
      </c>
      <c r="AY11" s="23">
        <f t="shared" si="16"/>
        <v>0</v>
      </c>
      <c r="AZ11" s="23">
        <f t="shared" si="17"/>
        <v>0</v>
      </c>
      <c r="BA11" s="23">
        <f t="shared" si="18"/>
        <v>0</v>
      </c>
      <c r="BB11" s="27">
        <f t="shared" si="19"/>
        <v>0</v>
      </c>
      <c r="BC11" s="27">
        <f t="shared" si="20"/>
        <v>0</v>
      </c>
    </row>
    <row r="12" spans="1:55" s="6" customFormat="1" ht="15" x14ac:dyDescent="0.25">
      <c r="A12" s="21">
        <f t="shared" si="1"/>
        <v>3</v>
      </c>
      <c r="B12" s="129" t="s">
        <v>328</v>
      </c>
      <c r="C12" s="85">
        <v>1978</v>
      </c>
      <c r="D12" s="85" t="s">
        <v>20</v>
      </c>
      <c r="E12" s="142">
        <v>1420451</v>
      </c>
      <c r="F12" s="151"/>
      <c r="G12" s="53">
        <f>IF(F12="",0,VLOOKUP(F12,'points ind'!$A$2:$B$52,2,FALSE))</f>
        <v>0</v>
      </c>
      <c r="H12" s="51">
        <f>IF(F12="",0,VLOOKUP(F12,'points clubs'!$A$2:$B$51,2,FALSE))</f>
        <v>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140">
        <v>11</v>
      </c>
      <c r="M12" s="25">
        <f>IF(L12="",0,VLOOKUP(L12,'points ind'!$A$2:$B$52,2,FALSE))</f>
        <v>50</v>
      </c>
      <c r="N12" s="48">
        <f>IF(L12="",0,VLOOKUP(L12,'points clubs'!$A$2:$B$51,2,FALSE))</f>
        <v>20</v>
      </c>
      <c r="O12" s="54"/>
      <c r="P12" s="53">
        <f>IF(O12="",0,VLOOKUP(O12,'points ind'!$A$2:$B$52,2,FALSE))</f>
        <v>0</v>
      </c>
      <c r="Q12" s="51">
        <f>IF(O12="",0,VLOOKUP(O12,'points clubs'!$A$2:$B$51,2,FALSE))</f>
        <v>0</v>
      </c>
      <c r="R12" s="42">
        <v>6</v>
      </c>
      <c r="S12" s="25">
        <f>IF(R12="",0,VLOOKUP(R12,'points ind'!$A$2:$B$52,2,FALSE))</f>
        <v>75</v>
      </c>
      <c r="T12" s="48">
        <f>IF(R12="",0,VLOOKUP(R12,'points clubs'!$A$2:$B$51,2,FALSE))</f>
        <v>50</v>
      </c>
      <c r="U12" s="42"/>
      <c r="V12" s="25">
        <f>IF(U12="",0,VLOOKUP(U12,'points ind'!$A$2:$B$52,2,FALSE))</f>
        <v>0</v>
      </c>
      <c r="W12" s="48">
        <f>IF(U12="",0,VLOOKUP(U12,'points clubs'!$A$2:$B$51,2,FALSE))</f>
        <v>0</v>
      </c>
      <c r="X12" s="42">
        <v>2</v>
      </c>
      <c r="Y12" s="25">
        <f>IF(X12="",0,VLOOKUP(X12,'points ind'!$A$2:$B$52,2,FALSE))</f>
        <v>95</v>
      </c>
      <c r="Z12" s="48">
        <f>IF(X12="",0,VLOOKUP(X12,'points clubs'!$A$2:$B$51,2,FALSE))</f>
        <v>90</v>
      </c>
      <c r="AA12" s="261"/>
      <c r="AB12" s="262">
        <f>IF(AA12="",0,VLOOKUP(AA12,'points ind'!$A$2:$B$52,2,FALSE))</f>
        <v>0</v>
      </c>
      <c r="AC12" s="263">
        <f>IF(AA12="",0,VLOOKUP(AA12,'points clubs'!$A$2:$B$51,2,FALSE))</f>
        <v>0</v>
      </c>
      <c r="AD12" s="42">
        <v>3</v>
      </c>
      <c r="AE12" s="25">
        <f>IF(AD12="",0,VLOOKUP(AD12,'points ind'!$A$2:$B$52,2,FALSE))</f>
        <v>90</v>
      </c>
      <c r="AF12" s="48">
        <f>IF(AD12="",0,VLOOKUP(AD12,'points clubs'!$A$2:$B$51,2,FALSE))</f>
        <v>80</v>
      </c>
      <c r="AG12" s="42">
        <v>13</v>
      </c>
      <c r="AH12" s="25">
        <f>IF(AG12="",0,VLOOKUP(AG12,'points ind'!$A$2:$B$52,2,FALSE))</f>
        <v>46</v>
      </c>
      <c r="AI12" s="48">
        <f>IF(AG12="",0,VLOOKUP(AG12,'points clubs'!$A$2:$B$51,2,FALSE))</f>
        <v>16</v>
      </c>
      <c r="AJ12" s="26">
        <f t="shared" si="2"/>
        <v>356</v>
      </c>
      <c r="AK12" s="63">
        <f t="shared" si="3"/>
        <v>3</v>
      </c>
      <c r="AL12" s="257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356</v>
      </c>
      <c r="AM12" s="258">
        <f t="shared" si="4"/>
        <v>3</v>
      </c>
      <c r="AN12" s="22">
        <f t="shared" si="5"/>
        <v>0</v>
      </c>
      <c r="AO12" s="23">
        <f t="shared" si="6"/>
        <v>0</v>
      </c>
      <c r="AP12" s="23">
        <f t="shared" si="7"/>
        <v>0</v>
      </c>
      <c r="AQ12" s="23">
        <f t="shared" si="8"/>
        <v>0</v>
      </c>
      <c r="AR12" s="23">
        <f t="shared" si="9"/>
        <v>0</v>
      </c>
      <c r="AS12" s="23">
        <f t="shared" si="10"/>
        <v>0</v>
      </c>
      <c r="AT12" s="23">
        <f t="shared" si="11"/>
        <v>0</v>
      </c>
      <c r="AU12" s="23">
        <f t="shared" si="12"/>
        <v>0</v>
      </c>
      <c r="AV12" s="23">
        <f t="shared" si="13"/>
        <v>0</v>
      </c>
      <c r="AW12" s="23">
        <f t="shared" si="14"/>
        <v>0</v>
      </c>
      <c r="AX12" s="23">
        <f t="shared" si="15"/>
        <v>256</v>
      </c>
      <c r="AY12" s="23">
        <f t="shared" si="16"/>
        <v>0</v>
      </c>
      <c r="AZ12" s="23">
        <f t="shared" si="17"/>
        <v>0</v>
      </c>
      <c r="BA12" s="23">
        <f t="shared" si="18"/>
        <v>0</v>
      </c>
      <c r="BB12" s="27">
        <f t="shared" si="19"/>
        <v>0</v>
      </c>
      <c r="BC12" s="27">
        <f t="shared" si="20"/>
        <v>0</v>
      </c>
    </row>
    <row r="13" spans="1:55" s="6" customFormat="1" ht="15" x14ac:dyDescent="0.25">
      <c r="A13" s="21">
        <f t="shared" si="1"/>
        <v>4</v>
      </c>
      <c r="B13" s="28" t="s">
        <v>365</v>
      </c>
      <c r="C13" s="30">
        <v>1994</v>
      </c>
      <c r="D13" s="30" t="s">
        <v>15</v>
      </c>
      <c r="E13" s="143">
        <v>2619988</v>
      </c>
      <c r="F13" s="151"/>
      <c r="G13" s="53">
        <f>IF(F13="",0,VLOOKUP(F13,'points ind'!$A$2:$B$52,2,FALSE))</f>
        <v>0</v>
      </c>
      <c r="H13" s="51">
        <f>IF(F13="",0,VLOOKUP(F13,'points clubs'!$A$2:$B$51,2,FALSE))</f>
        <v>0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140">
        <v>6</v>
      </c>
      <c r="M13" s="25">
        <f>IF(L13="",0,VLOOKUP(L13,'points ind'!$A$2:$B$52,2,FALSE))</f>
        <v>75</v>
      </c>
      <c r="N13" s="48">
        <f>IF(L13="",0,VLOOKUP(L13,'points clubs'!$A$2:$B$51,2,FALSE))</f>
        <v>50</v>
      </c>
      <c r="O13" s="52"/>
      <c r="P13" s="53">
        <f>IF(O13="",0,VLOOKUP(O13,'points ind'!$A$2:$B$52,2,FALSE))</f>
        <v>0</v>
      </c>
      <c r="Q13" s="51">
        <f>IF(O13="",0,VLOOKUP(O13,'points clubs'!$A$2:$B$51,2,FALSE))</f>
        <v>0</v>
      </c>
      <c r="R13" s="41"/>
      <c r="S13" s="25">
        <f>IF(R13="",0,VLOOKUP(R13,'points ind'!$A$2:$B$52,2,FALSE))</f>
        <v>0</v>
      </c>
      <c r="T13" s="48">
        <f>IF(R13="",0,VLOOKUP(R13,'points clubs'!$A$2:$B$51,2,FALSE))</f>
        <v>0</v>
      </c>
      <c r="U13" s="41">
        <v>4</v>
      </c>
      <c r="V13" s="25">
        <f>IF(U13="",0,VLOOKUP(U13,'points ind'!$A$2:$B$52,2,FALSE))</f>
        <v>85</v>
      </c>
      <c r="W13" s="48">
        <f>IF(U13="",0,VLOOKUP(U13,'points clubs'!$A$2:$B$51,2,FALSE))</f>
        <v>70</v>
      </c>
      <c r="X13" s="42">
        <v>6</v>
      </c>
      <c r="Y13" s="25">
        <f>IF(X13="",0,VLOOKUP(X13,'points ind'!$A$2:$B$52,2,FALSE))</f>
        <v>75</v>
      </c>
      <c r="Z13" s="48">
        <f>IF(X13="",0,VLOOKUP(X13,'points clubs'!$A$2:$B$51,2,FALSE))</f>
        <v>50</v>
      </c>
      <c r="AA13" s="261"/>
      <c r="AB13" s="262">
        <f>IF(AA13="",0,VLOOKUP(AA13,'points ind'!$A$2:$B$52,2,FALSE))</f>
        <v>0</v>
      </c>
      <c r="AC13" s="263">
        <f>IF(AA13="",0,VLOOKUP(AA13,'points clubs'!$A$2:$B$51,2,FALSE))</f>
        <v>0</v>
      </c>
      <c r="AD13" s="42"/>
      <c r="AE13" s="25">
        <f>IF(AD13="",0,VLOOKUP(AD13,'points ind'!$A$2:$B$52,2,FALSE))</f>
        <v>0</v>
      </c>
      <c r="AF13" s="48">
        <f>IF(AD13="",0,VLOOKUP(AD13,'points clubs'!$A$2:$B$51,2,FALSE))</f>
        <v>0</v>
      </c>
      <c r="AG13" s="42">
        <v>9</v>
      </c>
      <c r="AH13" s="25">
        <f>IF(AG13="",0,VLOOKUP(AG13,'points ind'!$A$2:$B$52,2,FALSE))</f>
        <v>60</v>
      </c>
      <c r="AI13" s="48">
        <f>IF(AG13="",0,VLOOKUP(AG13,'points clubs'!$A$2:$B$51,2,FALSE))</f>
        <v>25</v>
      </c>
      <c r="AJ13" s="26">
        <f t="shared" si="2"/>
        <v>295</v>
      </c>
      <c r="AK13" s="63">
        <f t="shared" si="3"/>
        <v>4</v>
      </c>
      <c r="AL13" s="257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295</v>
      </c>
      <c r="AM13" s="258">
        <f t="shared" si="4"/>
        <v>4</v>
      </c>
      <c r="AN13" s="22">
        <f t="shared" si="5"/>
        <v>0</v>
      </c>
      <c r="AO13" s="23">
        <f t="shared" si="6"/>
        <v>0</v>
      </c>
      <c r="AP13" s="23">
        <f t="shared" si="7"/>
        <v>0</v>
      </c>
      <c r="AQ13" s="23">
        <f t="shared" si="8"/>
        <v>0</v>
      </c>
      <c r="AR13" s="23">
        <f t="shared" si="9"/>
        <v>0</v>
      </c>
      <c r="AS13" s="23">
        <f t="shared" si="10"/>
        <v>195</v>
      </c>
      <c r="AT13" s="23">
        <f t="shared" si="11"/>
        <v>0</v>
      </c>
      <c r="AU13" s="23">
        <f t="shared" si="12"/>
        <v>0</v>
      </c>
      <c r="AV13" s="23">
        <f t="shared" si="13"/>
        <v>0</v>
      </c>
      <c r="AW13" s="23">
        <f t="shared" si="14"/>
        <v>0</v>
      </c>
      <c r="AX13" s="23">
        <f t="shared" si="15"/>
        <v>0</v>
      </c>
      <c r="AY13" s="23">
        <f t="shared" si="16"/>
        <v>0</v>
      </c>
      <c r="AZ13" s="23">
        <f t="shared" si="17"/>
        <v>0</v>
      </c>
      <c r="BA13" s="23">
        <f t="shared" si="18"/>
        <v>0</v>
      </c>
      <c r="BB13" s="27">
        <f t="shared" si="19"/>
        <v>0</v>
      </c>
      <c r="BC13" s="27">
        <f t="shared" si="20"/>
        <v>0</v>
      </c>
    </row>
    <row r="14" spans="1:55" s="6" customFormat="1" ht="15" x14ac:dyDescent="0.25">
      <c r="A14" s="21">
        <f t="shared" si="1"/>
        <v>5</v>
      </c>
      <c r="B14" s="89" t="s">
        <v>337</v>
      </c>
      <c r="C14" s="90">
        <v>1993</v>
      </c>
      <c r="D14" s="90" t="s">
        <v>15</v>
      </c>
      <c r="E14" s="142">
        <v>2296408</v>
      </c>
      <c r="F14" s="152"/>
      <c r="G14" s="53">
        <f>IF(F14="",0,VLOOKUP(F14,'points ind'!$A$2:$B$52,2,FALSE))</f>
        <v>0</v>
      </c>
      <c r="H14" s="51">
        <f>IF(F14="",0,VLOOKUP(F14,'points clubs'!$A$2:$B$51,2,FALSE))</f>
        <v>0</v>
      </c>
      <c r="I14" s="54"/>
      <c r="J14" s="53">
        <f>IF(I14="",0,VLOOKUP(I14,'points ind'!$A$2:$B$52,2,FALSE))</f>
        <v>0</v>
      </c>
      <c r="K14" s="51">
        <f>IF(I14="",0,VLOOKUP(I14,'points clubs'!$A$2:$B$51,2,FALSE))</f>
        <v>0</v>
      </c>
      <c r="L14" s="141"/>
      <c r="M14" s="25">
        <f>IF(L14="",0,VLOOKUP(L14,'points ind'!$A$2:$B$52,2,FALSE))</f>
        <v>0</v>
      </c>
      <c r="N14" s="48">
        <f>IF(L14="",0,VLOOKUP(L14,'points clubs'!$A$2:$B$51,2,FALSE))</f>
        <v>0</v>
      </c>
      <c r="O14" s="52"/>
      <c r="P14" s="53">
        <f>IF(O14="",0,VLOOKUP(O14,'points ind'!$A$2:$B$52,2,FALSE))</f>
        <v>0</v>
      </c>
      <c r="Q14" s="51">
        <f>IF(O14="",0,VLOOKUP(O14,'points clubs'!$A$2:$B$51,2,FALSE))</f>
        <v>0</v>
      </c>
      <c r="R14" s="134">
        <v>1</v>
      </c>
      <c r="S14" s="25">
        <f>IF(R14="",0,VLOOKUP(R14,'points ind'!$A$2:$B$52,2,FALSE))</f>
        <v>100</v>
      </c>
      <c r="T14" s="48">
        <f>IF(R14="",0,VLOOKUP(R14,'points clubs'!$A$2:$B$51,2,FALSE))</f>
        <v>100</v>
      </c>
      <c r="U14" s="41">
        <v>2</v>
      </c>
      <c r="V14" s="25">
        <f>IF(U14="",0,VLOOKUP(U14,'points ind'!$A$2:$B$52,2,FALSE))</f>
        <v>95</v>
      </c>
      <c r="W14" s="48">
        <f>IF(U14="",0,VLOOKUP(U14,'points clubs'!$A$2:$B$51,2,FALSE))</f>
        <v>90</v>
      </c>
      <c r="X14" s="42"/>
      <c r="Y14" s="25">
        <f>IF(X14="",0,VLOOKUP(X14,'points ind'!$A$2:$B$52,2,FALSE))</f>
        <v>0</v>
      </c>
      <c r="Z14" s="48">
        <f>IF(X14="",0,VLOOKUP(X14,'points clubs'!$A$2:$B$51,2,FALSE))</f>
        <v>0</v>
      </c>
      <c r="AA14" s="261"/>
      <c r="AB14" s="262">
        <f>IF(AA14="",0,VLOOKUP(AA14,'points ind'!$A$2:$B$52,2,FALSE))</f>
        <v>0</v>
      </c>
      <c r="AC14" s="263">
        <f>IF(AA14="",0,VLOOKUP(AA14,'points clubs'!$A$2:$B$51,2,FALSE))</f>
        <v>0</v>
      </c>
      <c r="AD14" s="41"/>
      <c r="AE14" s="25">
        <f>IF(AD14="",0,VLOOKUP(AD14,'points ind'!$A$2:$B$52,2,FALSE))</f>
        <v>0</v>
      </c>
      <c r="AF14" s="48">
        <f>IF(AD14="",0,VLOOKUP(AD14,'points clubs'!$A$2:$B$51,2,FALSE))</f>
        <v>0</v>
      </c>
      <c r="AG14" s="41">
        <v>3</v>
      </c>
      <c r="AH14" s="25">
        <f>IF(AG14="",0,VLOOKUP(AG14,'points ind'!$A$2:$B$52,2,FALSE))</f>
        <v>90</v>
      </c>
      <c r="AI14" s="48">
        <f>IF(AG14="",0,VLOOKUP(AG14,'points clubs'!$A$2:$B$51,2,FALSE))</f>
        <v>80</v>
      </c>
      <c r="AJ14" s="26">
        <f t="shared" si="2"/>
        <v>285</v>
      </c>
      <c r="AK14" s="63">
        <f t="shared" si="3"/>
        <v>5</v>
      </c>
      <c r="AL14" s="257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285</v>
      </c>
      <c r="AM14" s="258">
        <f t="shared" si="4"/>
        <v>5</v>
      </c>
      <c r="AN14" s="22">
        <f t="shared" si="5"/>
        <v>0</v>
      </c>
      <c r="AO14" s="23">
        <f t="shared" si="6"/>
        <v>0</v>
      </c>
      <c r="AP14" s="23">
        <f t="shared" si="7"/>
        <v>0</v>
      </c>
      <c r="AQ14" s="23">
        <f t="shared" si="8"/>
        <v>0</v>
      </c>
      <c r="AR14" s="23">
        <f t="shared" si="9"/>
        <v>0</v>
      </c>
      <c r="AS14" s="23">
        <f t="shared" si="10"/>
        <v>270</v>
      </c>
      <c r="AT14" s="23">
        <f t="shared" si="11"/>
        <v>0</v>
      </c>
      <c r="AU14" s="23">
        <f t="shared" si="12"/>
        <v>0</v>
      </c>
      <c r="AV14" s="23">
        <f t="shared" si="13"/>
        <v>0</v>
      </c>
      <c r="AW14" s="23">
        <f t="shared" si="14"/>
        <v>0</v>
      </c>
      <c r="AX14" s="23">
        <f t="shared" si="15"/>
        <v>0</v>
      </c>
      <c r="AY14" s="23">
        <f t="shared" si="16"/>
        <v>0</v>
      </c>
      <c r="AZ14" s="23">
        <f t="shared" si="17"/>
        <v>0</v>
      </c>
      <c r="BA14" s="23">
        <f t="shared" si="18"/>
        <v>0</v>
      </c>
      <c r="BB14" s="27">
        <f t="shared" si="19"/>
        <v>0</v>
      </c>
      <c r="BC14" s="27">
        <f t="shared" si="20"/>
        <v>0</v>
      </c>
    </row>
    <row r="15" spans="1:55" s="6" customFormat="1" ht="15" x14ac:dyDescent="0.25">
      <c r="A15" s="21">
        <f t="shared" si="1"/>
        <v>6</v>
      </c>
      <c r="B15" s="28" t="s">
        <v>399</v>
      </c>
      <c r="C15" s="30">
        <v>1981</v>
      </c>
      <c r="D15" s="30" t="s">
        <v>16</v>
      </c>
      <c r="E15" s="143">
        <v>1320817</v>
      </c>
      <c r="F15" s="151"/>
      <c r="G15" s="53">
        <f>IF(F15="",0,VLOOKUP(F15,'points ind'!$A$2:$B$52,2,FALSE))</f>
        <v>0</v>
      </c>
      <c r="H15" s="51">
        <f>IF(F15="",0,VLOOKUP(F15,'points clubs'!$A$2:$B$51,2,FALSE))</f>
        <v>0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140">
        <v>8</v>
      </c>
      <c r="M15" s="25">
        <f>IF(L15="",0,VLOOKUP(L15,'points ind'!$A$2:$B$52,2,FALSE))</f>
        <v>65</v>
      </c>
      <c r="N15" s="48">
        <f>IF(L15="",0,VLOOKUP(L15,'points clubs'!$A$2:$B$51,2,FALSE))</f>
        <v>30</v>
      </c>
      <c r="O15" s="54"/>
      <c r="P15" s="53">
        <f>IF(O15="",0,VLOOKUP(O15,'points ind'!$A$2:$B$52,2,FALSE))</f>
        <v>0</v>
      </c>
      <c r="Q15" s="51">
        <f>IF(O15="",0,VLOOKUP(O15,'points clubs'!$A$2:$B$51,2,FALSE))</f>
        <v>0</v>
      </c>
      <c r="R15" s="42">
        <v>13</v>
      </c>
      <c r="S15" s="25">
        <f>IF(R15="",0,VLOOKUP(R15,'points ind'!$A$2:$B$52,2,FALSE))</f>
        <v>46</v>
      </c>
      <c r="T15" s="48">
        <f>IF(R15="",0,VLOOKUP(R15,'points clubs'!$A$2:$B$51,2,FALSE))</f>
        <v>16</v>
      </c>
      <c r="U15" s="42">
        <v>13</v>
      </c>
      <c r="V15" s="25">
        <f>IF(U15="",0,VLOOKUP(U15,'points ind'!$A$2:$B$52,2,FALSE))</f>
        <v>46</v>
      </c>
      <c r="W15" s="48">
        <f>IF(U15="",0,VLOOKUP(U15,'points clubs'!$A$2:$B$51,2,FALSE))</f>
        <v>16</v>
      </c>
      <c r="X15" s="41">
        <v>12</v>
      </c>
      <c r="Y15" s="25">
        <f>IF(X15="",0,VLOOKUP(X15,'points ind'!$A$2:$B$52,2,FALSE))</f>
        <v>48</v>
      </c>
      <c r="Z15" s="48">
        <f>IF(X15="",0,VLOOKUP(X15,'points clubs'!$A$2:$B$51,2,FALSE))</f>
        <v>18</v>
      </c>
      <c r="AA15" s="261"/>
      <c r="AB15" s="262">
        <f>IF(AA15="",0,VLOOKUP(AA15,'points ind'!$A$2:$B$52,2,FALSE))</f>
        <v>0</v>
      </c>
      <c r="AC15" s="263">
        <f>IF(AA15="",0,VLOOKUP(AA15,'points clubs'!$A$2:$B$51,2,FALSE))</f>
        <v>0</v>
      </c>
      <c r="AD15" s="42">
        <v>6</v>
      </c>
      <c r="AE15" s="25">
        <f>IF(AD15="",0,VLOOKUP(AD15,'points ind'!$A$2:$B$52,2,FALSE))</f>
        <v>75</v>
      </c>
      <c r="AF15" s="48">
        <f>IF(AD15="",0,VLOOKUP(AD15,'points clubs'!$A$2:$B$51,2,FALSE))</f>
        <v>50</v>
      </c>
      <c r="AG15" s="42"/>
      <c r="AH15" s="25">
        <f>IF(AG15="",0,VLOOKUP(AG15,'points ind'!$A$2:$B$52,2,FALSE))</f>
        <v>0</v>
      </c>
      <c r="AI15" s="48">
        <f>IF(AG15="",0,VLOOKUP(AG15,'points clubs'!$A$2:$B$51,2,FALSE))</f>
        <v>0</v>
      </c>
      <c r="AJ15" s="26">
        <f t="shared" si="2"/>
        <v>280</v>
      </c>
      <c r="AK15" s="63">
        <f t="shared" si="3"/>
        <v>6</v>
      </c>
      <c r="AL15" s="257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280</v>
      </c>
      <c r="AM15" s="258">
        <f t="shared" si="4"/>
        <v>6</v>
      </c>
      <c r="AN15" s="22">
        <f t="shared" si="5"/>
        <v>0</v>
      </c>
      <c r="AO15" s="23">
        <f t="shared" si="6"/>
        <v>0</v>
      </c>
      <c r="AP15" s="23">
        <f t="shared" si="7"/>
        <v>0</v>
      </c>
      <c r="AQ15" s="23">
        <f t="shared" si="8"/>
        <v>0</v>
      </c>
      <c r="AR15" s="23">
        <f t="shared" si="9"/>
        <v>0</v>
      </c>
      <c r="AS15" s="23">
        <f t="shared" si="10"/>
        <v>0</v>
      </c>
      <c r="AT15" s="23">
        <f t="shared" si="11"/>
        <v>130</v>
      </c>
      <c r="AU15" s="23">
        <f t="shared" si="12"/>
        <v>0</v>
      </c>
      <c r="AV15" s="23">
        <f t="shared" si="13"/>
        <v>0</v>
      </c>
      <c r="AW15" s="23">
        <f t="shared" si="14"/>
        <v>0</v>
      </c>
      <c r="AX15" s="23">
        <f t="shared" si="15"/>
        <v>0</v>
      </c>
      <c r="AY15" s="23">
        <f t="shared" si="16"/>
        <v>0</v>
      </c>
      <c r="AZ15" s="23">
        <f t="shared" si="17"/>
        <v>0</v>
      </c>
      <c r="BA15" s="23">
        <f t="shared" si="18"/>
        <v>0</v>
      </c>
      <c r="BB15" s="27">
        <f t="shared" si="19"/>
        <v>0</v>
      </c>
      <c r="BC15" s="27">
        <f t="shared" si="20"/>
        <v>0</v>
      </c>
    </row>
    <row r="16" spans="1:55" s="6" customFormat="1" ht="15" x14ac:dyDescent="0.25">
      <c r="A16" s="21">
        <f t="shared" si="1"/>
        <v>6</v>
      </c>
      <c r="B16" s="127" t="s">
        <v>363</v>
      </c>
      <c r="C16" s="95">
        <v>1977</v>
      </c>
      <c r="D16" s="95" t="s">
        <v>10</v>
      </c>
      <c r="E16" s="143">
        <v>1390979</v>
      </c>
      <c r="F16" s="152"/>
      <c r="G16" s="53">
        <f>IF(F16="",0,VLOOKUP(F16,'points ind'!$A$2:$B$52,2,FALSE))</f>
        <v>0</v>
      </c>
      <c r="H16" s="51">
        <f>IF(F16="",0,VLOOKUP(F16,'points clubs'!$A$2:$B$51,2,FALSE))</f>
        <v>0</v>
      </c>
      <c r="I16" s="54"/>
      <c r="J16" s="53">
        <f>IF(I16="",0,VLOOKUP(I16,'points ind'!$A$2:$B$52,2,FALSE))</f>
        <v>0</v>
      </c>
      <c r="K16" s="51">
        <f>IF(I16="",0,VLOOKUP(I16,'points clubs'!$A$2:$B$51,2,FALSE))</f>
        <v>0</v>
      </c>
      <c r="L16" s="141"/>
      <c r="M16" s="25">
        <f>IF(L16="",0,VLOOKUP(L16,'points ind'!$A$2:$B$52,2,FALSE))</f>
        <v>0</v>
      </c>
      <c r="N16" s="48">
        <f>IF(L16="",0,VLOOKUP(L16,'points clubs'!$A$2:$B$51,2,FALSE))</f>
        <v>0</v>
      </c>
      <c r="O16" s="54"/>
      <c r="P16" s="53">
        <f>IF(O16="",0,VLOOKUP(O16,'points ind'!$A$2:$B$52,2,FALSE))</f>
        <v>0</v>
      </c>
      <c r="Q16" s="51">
        <f>IF(O16="",0,VLOOKUP(O16,'points clubs'!$A$2:$B$51,2,FALSE))</f>
        <v>0</v>
      </c>
      <c r="R16" s="42"/>
      <c r="S16" s="25">
        <f>IF(R16="",0,VLOOKUP(R16,'points ind'!$A$2:$B$52,2,FALSE))</f>
        <v>0</v>
      </c>
      <c r="T16" s="48">
        <f>IF(R16="",0,VLOOKUP(R16,'points clubs'!$A$2:$B$51,2,FALSE))</f>
        <v>0</v>
      </c>
      <c r="U16" s="42">
        <v>10</v>
      </c>
      <c r="V16" s="25">
        <f>IF(U16="",0,VLOOKUP(U16,'points ind'!$A$2:$B$52,2,FALSE))</f>
        <v>55</v>
      </c>
      <c r="W16" s="48">
        <f>IF(U16="",0,VLOOKUP(U16,'points clubs'!$A$2:$B$51,2,FALSE))</f>
        <v>22</v>
      </c>
      <c r="X16" s="42">
        <v>7</v>
      </c>
      <c r="Y16" s="25">
        <f>IF(X16="",0,VLOOKUP(X16,'points ind'!$A$2:$B$52,2,FALSE))</f>
        <v>70</v>
      </c>
      <c r="Z16" s="48">
        <f>IF(X16="",0,VLOOKUP(X16,'points clubs'!$A$2:$B$51,2,FALSE))</f>
        <v>40</v>
      </c>
      <c r="AA16" s="261"/>
      <c r="AB16" s="262">
        <f>IF(AA16="",0,VLOOKUP(AA16,'points ind'!$A$2:$B$52,2,FALSE))</f>
        <v>0</v>
      </c>
      <c r="AC16" s="263">
        <f>IF(AA16="",0,VLOOKUP(AA16,'points clubs'!$A$2:$B$51,2,FALSE))</f>
        <v>0</v>
      </c>
      <c r="AD16" s="42">
        <v>4</v>
      </c>
      <c r="AE16" s="25">
        <f>IF(AD16="",0,VLOOKUP(AD16,'points ind'!$A$2:$B$52,2,FALSE))</f>
        <v>85</v>
      </c>
      <c r="AF16" s="48">
        <f>IF(AD16="",0,VLOOKUP(AD16,'points clubs'!$A$2:$B$51,2,FALSE))</f>
        <v>70</v>
      </c>
      <c r="AG16" s="42">
        <v>7</v>
      </c>
      <c r="AH16" s="25">
        <f>IF(AG16="",0,VLOOKUP(AG16,'points ind'!$A$2:$B$52,2,FALSE))</f>
        <v>70</v>
      </c>
      <c r="AI16" s="48">
        <f>IF(AG16="",0,VLOOKUP(AG16,'points clubs'!$A$2:$B$51,2,FALSE))</f>
        <v>40</v>
      </c>
      <c r="AJ16" s="26">
        <f t="shared" si="2"/>
        <v>280</v>
      </c>
      <c r="AK16" s="63">
        <f t="shared" si="3"/>
        <v>6</v>
      </c>
      <c r="AL16" s="257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280</v>
      </c>
      <c r="AM16" s="258">
        <f t="shared" si="4"/>
        <v>6</v>
      </c>
      <c r="AN16" s="22">
        <f t="shared" si="5"/>
        <v>172</v>
      </c>
      <c r="AO16" s="23">
        <f t="shared" si="6"/>
        <v>0</v>
      </c>
      <c r="AP16" s="23">
        <f t="shared" si="7"/>
        <v>0</v>
      </c>
      <c r="AQ16" s="23">
        <f t="shared" si="8"/>
        <v>0</v>
      </c>
      <c r="AR16" s="23">
        <f t="shared" si="9"/>
        <v>0</v>
      </c>
      <c r="AS16" s="23">
        <f t="shared" si="10"/>
        <v>0</v>
      </c>
      <c r="AT16" s="23">
        <f t="shared" si="11"/>
        <v>0</v>
      </c>
      <c r="AU16" s="23">
        <f t="shared" si="12"/>
        <v>0</v>
      </c>
      <c r="AV16" s="23">
        <f t="shared" si="13"/>
        <v>0</v>
      </c>
      <c r="AW16" s="23">
        <f t="shared" si="14"/>
        <v>0</v>
      </c>
      <c r="AX16" s="23">
        <f t="shared" si="15"/>
        <v>0</v>
      </c>
      <c r="AY16" s="23">
        <f t="shared" si="16"/>
        <v>0</v>
      </c>
      <c r="AZ16" s="23">
        <f t="shared" si="17"/>
        <v>0</v>
      </c>
      <c r="BA16" s="23">
        <f t="shared" si="18"/>
        <v>0</v>
      </c>
      <c r="BB16" s="27">
        <f t="shared" si="19"/>
        <v>0</v>
      </c>
      <c r="BC16" s="27">
        <f t="shared" si="20"/>
        <v>0</v>
      </c>
    </row>
    <row r="17" spans="1:55" s="6" customFormat="1" ht="15" x14ac:dyDescent="0.25">
      <c r="A17" s="21">
        <f t="shared" si="1"/>
        <v>8</v>
      </c>
      <c r="B17" s="99" t="s">
        <v>327</v>
      </c>
      <c r="C17" s="95">
        <v>1979</v>
      </c>
      <c r="D17" s="95" t="s">
        <v>15</v>
      </c>
      <c r="E17" s="142">
        <v>100008</v>
      </c>
      <c r="F17" s="151"/>
      <c r="G17" s="53">
        <f>IF(F17="",0,VLOOKUP(F17,'points ind'!$A$2:$B$52,2,FALSE))</f>
        <v>0</v>
      </c>
      <c r="H17" s="51">
        <f>IF(F17="",0,VLOOKUP(F17,'points clubs'!$A$2:$B$51,2,FALSE))</f>
        <v>0</v>
      </c>
      <c r="I17" s="52"/>
      <c r="J17" s="53">
        <f>IF(I17="",0,VLOOKUP(I17,'points ind'!$A$2:$B$52,2,FALSE))</f>
        <v>0</v>
      </c>
      <c r="K17" s="51">
        <f>IF(I17="",0,VLOOKUP(I17,'points clubs'!$A$2:$B$51,2,FALSE))</f>
        <v>0</v>
      </c>
      <c r="L17" s="140">
        <v>14</v>
      </c>
      <c r="M17" s="25">
        <f>IF(L17="",0,VLOOKUP(L17,'points ind'!$A$2:$B$52,2,FALSE))</f>
        <v>44</v>
      </c>
      <c r="N17" s="48">
        <f>IF(L17="",0,VLOOKUP(L17,'points clubs'!$A$2:$B$51,2,FALSE))</f>
        <v>14</v>
      </c>
      <c r="O17" s="52"/>
      <c r="P17" s="53">
        <f>IF(O17="",0,VLOOKUP(O17,'points ind'!$A$2:$B$52,2,FALSE))</f>
        <v>0</v>
      </c>
      <c r="Q17" s="51">
        <f>IF(O17="",0,VLOOKUP(O17,'points clubs'!$A$2:$B$51,2,FALSE))</f>
        <v>0</v>
      </c>
      <c r="R17" s="41">
        <v>7</v>
      </c>
      <c r="S17" s="25">
        <f>IF(R17="",0,VLOOKUP(R17,'points ind'!$A$2:$B$52,2,FALSE))</f>
        <v>70</v>
      </c>
      <c r="T17" s="48">
        <f>IF(R17="",0,VLOOKUP(R17,'points clubs'!$A$2:$B$51,2,FALSE))</f>
        <v>40</v>
      </c>
      <c r="U17" s="41">
        <v>7</v>
      </c>
      <c r="V17" s="25">
        <f>IF(U17="",0,VLOOKUP(U17,'points ind'!$A$2:$B$52,2,FALSE))</f>
        <v>70</v>
      </c>
      <c r="W17" s="48">
        <f>IF(U17="",0,VLOOKUP(U17,'points clubs'!$A$2:$B$51,2,FALSE))</f>
        <v>40</v>
      </c>
      <c r="X17" s="41"/>
      <c r="Y17" s="25">
        <f>IF(X17="",0,VLOOKUP(X17,'points ind'!$A$2:$B$52,2,FALSE))</f>
        <v>0</v>
      </c>
      <c r="Z17" s="48">
        <f>IF(X17="",0,VLOOKUP(X17,'points clubs'!$A$2:$B$51,2,FALSE))</f>
        <v>0</v>
      </c>
      <c r="AA17" s="264"/>
      <c r="AB17" s="262">
        <f>IF(AA17="",0,VLOOKUP(AA17,'points ind'!$A$2:$B$52,2,FALSE))</f>
        <v>0</v>
      </c>
      <c r="AC17" s="263">
        <f>IF(AA17="",0,VLOOKUP(AA17,'points clubs'!$A$2:$B$51,2,FALSE))</f>
        <v>0</v>
      </c>
      <c r="AD17" s="41">
        <v>7</v>
      </c>
      <c r="AE17" s="25">
        <f>IF(AD17="",0,VLOOKUP(AD17,'points ind'!$A$2:$B$52,2,FALSE))</f>
        <v>70</v>
      </c>
      <c r="AF17" s="48">
        <f>IF(AD17="",0,VLOOKUP(AD17,'points clubs'!$A$2:$B$51,2,FALSE))</f>
        <v>40</v>
      </c>
      <c r="AG17" s="41"/>
      <c r="AH17" s="25">
        <f>IF(AG17="",0,VLOOKUP(AG17,'points ind'!$A$2:$B$52,2,FALSE))</f>
        <v>0</v>
      </c>
      <c r="AI17" s="48">
        <f>IF(AG17="",0,VLOOKUP(AG17,'points clubs'!$A$2:$B$51,2,FALSE))</f>
        <v>0</v>
      </c>
      <c r="AJ17" s="26">
        <f t="shared" si="2"/>
        <v>254</v>
      </c>
      <c r="AK17" s="63">
        <f t="shared" si="3"/>
        <v>8</v>
      </c>
      <c r="AL17" s="257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254</v>
      </c>
      <c r="AM17" s="258">
        <f t="shared" si="4"/>
        <v>8</v>
      </c>
      <c r="AN17" s="22">
        <f t="shared" si="5"/>
        <v>0</v>
      </c>
      <c r="AO17" s="23">
        <f t="shared" si="6"/>
        <v>0</v>
      </c>
      <c r="AP17" s="23">
        <f t="shared" si="7"/>
        <v>0</v>
      </c>
      <c r="AQ17" s="23">
        <f t="shared" si="8"/>
        <v>0</v>
      </c>
      <c r="AR17" s="23">
        <f t="shared" si="9"/>
        <v>0</v>
      </c>
      <c r="AS17" s="23">
        <f t="shared" si="10"/>
        <v>134</v>
      </c>
      <c r="AT17" s="23">
        <f t="shared" si="11"/>
        <v>0</v>
      </c>
      <c r="AU17" s="23">
        <f t="shared" si="12"/>
        <v>0</v>
      </c>
      <c r="AV17" s="23">
        <f t="shared" si="13"/>
        <v>0</v>
      </c>
      <c r="AW17" s="23">
        <f t="shared" si="14"/>
        <v>0</v>
      </c>
      <c r="AX17" s="23">
        <f t="shared" si="15"/>
        <v>0</v>
      </c>
      <c r="AY17" s="23">
        <f t="shared" si="16"/>
        <v>0</v>
      </c>
      <c r="AZ17" s="23">
        <f t="shared" si="17"/>
        <v>0</v>
      </c>
      <c r="BA17" s="23">
        <f t="shared" si="18"/>
        <v>0</v>
      </c>
      <c r="BB17" s="27">
        <f t="shared" si="19"/>
        <v>0</v>
      </c>
      <c r="BC17" s="27">
        <f t="shared" si="20"/>
        <v>0</v>
      </c>
    </row>
    <row r="18" spans="1:55" s="6" customFormat="1" ht="15" x14ac:dyDescent="0.25">
      <c r="A18" s="21">
        <f t="shared" si="1"/>
        <v>9</v>
      </c>
      <c r="B18" s="89" t="s">
        <v>329</v>
      </c>
      <c r="C18" s="90">
        <v>1975</v>
      </c>
      <c r="D18" s="90" t="s">
        <v>10</v>
      </c>
      <c r="E18" s="142">
        <v>1311246</v>
      </c>
      <c r="F18" s="151"/>
      <c r="G18" s="53">
        <f>IF(F18="",0,VLOOKUP(F18,'points ind'!$A$2:$B$52,2,FALSE))</f>
        <v>0</v>
      </c>
      <c r="H18" s="51">
        <f>IF(F18="",0,VLOOKUP(F18,'points clubs'!$A$2:$B$51,2,FALSE))</f>
        <v>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140">
        <v>10</v>
      </c>
      <c r="M18" s="25">
        <f>IF(L18="",0,VLOOKUP(L18,'points ind'!$A$2:$B$52,2,FALSE))</f>
        <v>55</v>
      </c>
      <c r="N18" s="48">
        <f>IF(L18="",0,VLOOKUP(L18,'points clubs'!$A$2:$B$51,2,FALSE))</f>
        <v>22</v>
      </c>
      <c r="O18" s="52"/>
      <c r="P18" s="53">
        <f>IF(O18="",0,VLOOKUP(O18,'points ind'!$A$2:$B$52,2,FALSE))</f>
        <v>0</v>
      </c>
      <c r="Q18" s="51">
        <f>IF(O18="",0,VLOOKUP(O18,'points clubs'!$A$2:$B$51,2,FALSE))</f>
        <v>0</v>
      </c>
      <c r="R18" s="41">
        <v>10</v>
      </c>
      <c r="S18" s="25">
        <f>IF(R18="",0,VLOOKUP(R18,'points ind'!$A$2:$B$52,2,FALSE))</f>
        <v>55</v>
      </c>
      <c r="T18" s="48">
        <f>IF(R18="",0,VLOOKUP(R18,'points clubs'!$A$2:$B$51,2,FALSE))</f>
        <v>22</v>
      </c>
      <c r="U18" s="41">
        <v>8</v>
      </c>
      <c r="V18" s="25">
        <f>IF(U18="",0,VLOOKUP(U18,'points ind'!$A$2:$B$52,2,FALSE))</f>
        <v>65</v>
      </c>
      <c r="W18" s="48">
        <f>IF(U18="",0,VLOOKUP(U18,'points clubs'!$A$2:$B$51,2,FALSE))</f>
        <v>30</v>
      </c>
      <c r="X18" s="41"/>
      <c r="Y18" s="25">
        <f>IF(X18="",0,VLOOKUP(X18,'points ind'!$A$2:$B$52,2,FALSE))</f>
        <v>0</v>
      </c>
      <c r="Z18" s="48">
        <f>IF(X18="",0,VLOOKUP(X18,'points clubs'!$A$2:$B$51,2,FALSE))</f>
        <v>0</v>
      </c>
      <c r="AA18" s="264"/>
      <c r="AB18" s="262">
        <f>IF(AA18="",0,VLOOKUP(AA18,'points ind'!$A$2:$B$52,2,FALSE))</f>
        <v>0</v>
      </c>
      <c r="AC18" s="263">
        <f>IF(AA18="",0,VLOOKUP(AA18,'points clubs'!$A$2:$B$51,2,FALSE))</f>
        <v>0</v>
      </c>
      <c r="AD18" s="42"/>
      <c r="AE18" s="25">
        <f>IF(AD18="",0,VLOOKUP(AD18,'points ind'!$A$2:$B$52,2,FALSE))</f>
        <v>0</v>
      </c>
      <c r="AF18" s="48">
        <f>IF(AD18="",0,VLOOKUP(AD18,'points clubs'!$A$2:$B$51,2,FALSE))</f>
        <v>0</v>
      </c>
      <c r="AG18" s="42">
        <v>8</v>
      </c>
      <c r="AH18" s="25">
        <f>IF(AG18="",0,VLOOKUP(AG18,'points ind'!$A$2:$B$52,2,FALSE))</f>
        <v>65</v>
      </c>
      <c r="AI18" s="48">
        <f>IF(AG18="",0,VLOOKUP(AG18,'points clubs'!$A$2:$B$51,2,FALSE))</f>
        <v>30</v>
      </c>
      <c r="AJ18" s="26">
        <f t="shared" si="2"/>
        <v>240</v>
      </c>
      <c r="AK18" s="63">
        <f t="shared" si="3"/>
        <v>9</v>
      </c>
      <c r="AL18" s="257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240</v>
      </c>
      <c r="AM18" s="258">
        <f t="shared" si="4"/>
        <v>9</v>
      </c>
      <c r="AN18" s="22">
        <f t="shared" si="5"/>
        <v>104</v>
      </c>
      <c r="AO18" s="23">
        <f t="shared" si="6"/>
        <v>0</v>
      </c>
      <c r="AP18" s="23">
        <f t="shared" si="7"/>
        <v>0</v>
      </c>
      <c r="AQ18" s="23">
        <f t="shared" si="8"/>
        <v>0</v>
      </c>
      <c r="AR18" s="23">
        <f t="shared" si="9"/>
        <v>0</v>
      </c>
      <c r="AS18" s="23">
        <f t="shared" si="10"/>
        <v>0</v>
      </c>
      <c r="AT18" s="23">
        <f t="shared" si="11"/>
        <v>0</v>
      </c>
      <c r="AU18" s="23">
        <f t="shared" si="12"/>
        <v>0</v>
      </c>
      <c r="AV18" s="23">
        <f t="shared" si="13"/>
        <v>0</v>
      </c>
      <c r="AW18" s="23">
        <f t="shared" si="14"/>
        <v>0</v>
      </c>
      <c r="AX18" s="23">
        <f t="shared" si="15"/>
        <v>0</v>
      </c>
      <c r="AY18" s="23">
        <f t="shared" si="16"/>
        <v>0</v>
      </c>
      <c r="AZ18" s="23">
        <f t="shared" si="17"/>
        <v>0</v>
      </c>
      <c r="BA18" s="23">
        <f t="shared" si="18"/>
        <v>0</v>
      </c>
      <c r="BB18" s="27">
        <f t="shared" si="19"/>
        <v>0</v>
      </c>
      <c r="BC18" s="27">
        <f t="shared" si="20"/>
        <v>0</v>
      </c>
    </row>
    <row r="19" spans="1:55" s="6" customFormat="1" ht="15" x14ac:dyDescent="0.25">
      <c r="A19" s="21">
        <f t="shared" si="1"/>
        <v>10</v>
      </c>
      <c r="B19" s="28" t="s">
        <v>397</v>
      </c>
      <c r="C19" s="30">
        <v>1974</v>
      </c>
      <c r="D19" s="30" t="s">
        <v>15</v>
      </c>
      <c r="E19" s="143">
        <v>2676749</v>
      </c>
      <c r="F19" s="151"/>
      <c r="G19" s="53">
        <f>IF(F19="",0,VLOOKUP(F19,'points ind'!$A$2:$B$52,2,FALSE))</f>
        <v>0</v>
      </c>
      <c r="H19" s="51">
        <f>IF(F19="",0,VLOOKUP(F19,'points clubs'!$A$2:$B$51,2,FALSE))</f>
        <v>0</v>
      </c>
      <c r="I19" s="52"/>
      <c r="J19" s="53">
        <f>IF(I19="",0,VLOOKUP(I19,'points ind'!$A$2:$B$52,2,FALSE))</f>
        <v>0</v>
      </c>
      <c r="K19" s="51">
        <f>IF(I19="",0,VLOOKUP(I19,'points clubs'!$A$2:$B$51,2,FALSE))</f>
        <v>0</v>
      </c>
      <c r="L19" s="140">
        <v>10</v>
      </c>
      <c r="M19" s="25">
        <f>IF(L19="",0,VLOOKUP(L19,'points ind'!$A$2:$B$52,2,FALSE))</f>
        <v>55</v>
      </c>
      <c r="N19" s="48">
        <f>IF(L19="",0,VLOOKUP(L19,'points clubs'!$A$2:$B$51,2,FALSE))</f>
        <v>22</v>
      </c>
      <c r="O19" s="52"/>
      <c r="P19" s="53">
        <f>IF(O19="",0,VLOOKUP(O19,'points ind'!$A$2:$B$52,2,FALSE))</f>
        <v>0</v>
      </c>
      <c r="Q19" s="51">
        <f>IF(O19="",0,VLOOKUP(O19,'points clubs'!$A$2:$B$51,2,FALSE))</f>
        <v>0</v>
      </c>
      <c r="R19" s="41">
        <v>15</v>
      </c>
      <c r="S19" s="25">
        <f>IF(R19="",0,VLOOKUP(R19,'points ind'!$A$2:$B$52,2,FALSE))</f>
        <v>42</v>
      </c>
      <c r="T19" s="48">
        <f>IF(R19="",0,VLOOKUP(R19,'points clubs'!$A$2:$B$51,2,FALSE))</f>
        <v>12</v>
      </c>
      <c r="U19" s="41"/>
      <c r="V19" s="25">
        <f>IF(U19="",0,VLOOKUP(U19,'points ind'!$A$2:$B$52,2,FALSE))</f>
        <v>0</v>
      </c>
      <c r="W19" s="48">
        <f>IF(U19="",0,VLOOKUP(U19,'points clubs'!$A$2:$B$51,2,FALSE))</f>
        <v>0</v>
      </c>
      <c r="X19" s="42">
        <v>22</v>
      </c>
      <c r="Y19" s="25">
        <f>IF(X19="",0,VLOOKUP(X19,'points ind'!$A$2:$B$52,2,FALSE))</f>
        <v>28</v>
      </c>
      <c r="Z19" s="48">
        <f>IF(X19="",0,VLOOKUP(X19,'points clubs'!$A$2:$B$51,2,FALSE))</f>
        <v>0</v>
      </c>
      <c r="AA19" s="264"/>
      <c r="AB19" s="262">
        <f>IF(AA19="",0,VLOOKUP(AA19,'points ind'!$A$2:$B$52,2,FALSE))</f>
        <v>0</v>
      </c>
      <c r="AC19" s="263">
        <f>IF(AA19="",0,VLOOKUP(AA19,'points clubs'!$A$2:$B$51,2,FALSE))</f>
        <v>0</v>
      </c>
      <c r="AD19" s="41">
        <v>10</v>
      </c>
      <c r="AE19" s="25">
        <f>IF(AD19="",0,VLOOKUP(AD19,'points ind'!$A$2:$B$52,2,FALSE))</f>
        <v>55</v>
      </c>
      <c r="AF19" s="48">
        <f>IF(AD19="",0,VLOOKUP(AD19,'points clubs'!$A$2:$B$51,2,FALSE))</f>
        <v>22</v>
      </c>
      <c r="AG19" s="41">
        <v>15</v>
      </c>
      <c r="AH19" s="25">
        <f>IF(AG19="",0,VLOOKUP(AG19,'points ind'!$A$2:$B$52,2,FALSE))</f>
        <v>42</v>
      </c>
      <c r="AI19" s="48">
        <f>IF(AG19="",0,VLOOKUP(AG19,'points clubs'!$A$2:$B$51,2,FALSE))</f>
        <v>12</v>
      </c>
      <c r="AJ19" s="26">
        <f t="shared" si="2"/>
        <v>222</v>
      </c>
      <c r="AK19" s="63">
        <f t="shared" si="3"/>
        <v>10</v>
      </c>
      <c r="AL19" s="257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222</v>
      </c>
      <c r="AM19" s="258">
        <f t="shared" si="4"/>
        <v>10</v>
      </c>
      <c r="AN19" s="22">
        <f t="shared" si="5"/>
        <v>0</v>
      </c>
      <c r="AO19" s="23">
        <f t="shared" si="6"/>
        <v>0</v>
      </c>
      <c r="AP19" s="23">
        <f t="shared" si="7"/>
        <v>0</v>
      </c>
      <c r="AQ19" s="23">
        <f t="shared" si="8"/>
        <v>0</v>
      </c>
      <c r="AR19" s="23">
        <f t="shared" si="9"/>
        <v>0</v>
      </c>
      <c r="AS19" s="23">
        <f t="shared" si="10"/>
        <v>68</v>
      </c>
      <c r="AT19" s="23">
        <f t="shared" si="11"/>
        <v>0</v>
      </c>
      <c r="AU19" s="23">
        <f t="shared" si="12"/>
        <v>0</v>
      </c>
      <c r="AV19" s="23">
        <f t="shared" si="13"/>
        <v>0</v>
      </c>
      <c r="AW19" s="23">
        <f t="shared" si="14"/>
        <v>0</v>
      </c>
      <c r="AX19" s="23">
        <f t="shared" si="15"/>
        <v>0</v>
      </c>
      <c r="AY19" s="23">
        <f t="shared" si="16"/>
        <v>0</v>
      </c>
      <c r="AZ19" s="23">
        <f t="shared" si="17"/>
        <v>0</v>
      </c>
      <c r="BA19" s="23">
        <f t="shared" si="18"/>
        <v>0</v>
      </c>
      <c r="BB19" s="27">
        <f t="shared" si="19"/>
        <v>0</v>
      </c>
      <c r="BC19" s="27">
        <f t="shared" si="20"/>
        <v>0</v>
      </c>
    </row>
    <row r="20" spans="1:55" s="6" customFormat="1" ht="15" x14ac:dyDescent="0.25">
      <c r="A20" s="21">
        <f t="shared" si="1"/>
        <v>11</v>
      </c>
      <c r="B20" s="28" t="s">
        <v>402</v>
      </c>
      <c r="C20" s="30">
        <v>1991</v>
      </c>
      <c r="D20" s="30" t="s">
        <v>15</v>
      </c>
      <c r="E20" s="143">
        <v>1631633</v>
      </c>
      <c r="F20" s="151"/>
      <c r="G20" s="53">
        <f>IF(F20="",0,VLOOKUP(F20,'points ind'!$A$2:$B$52,2,FALSE))</f>
        <v>0</v>
      </c>
      <c r="H20" s="51">
        <f>IF(F20="",0,VLOOKUP(F20,'points clubs'!$A$2:$B$51,2,FALSE))</f>
        <v>0</v>
      </c>
      <c r="I20" s="54"/>
      <c r="J20" s="53">
        <f>IF(I20="",0,VLOOKUP(I20,'points ind'!$A$2:$B$52,2,FALSE))</f>
        <v>0</v>
      </c>
      <c r="K20" s="51">
        <f>IF(I20="",0,VLOOKUP(I20,'points clubs'!$A$2:$B$51,2,FALSE))</f>
        <v>0</v>
      </c>
      <c r="L20" s="140">
        <v>13</v>
      </c>
      <c r="M20" s="25">
        <f>IF(L20="",0,VLOOKUP(L20,'points ind'!$A$2:$B$52,2,FALSE))</f>
        <v>46</v>
      </c>
      <c r="N20" s="48">
        <f>IF(L20="",0,VLOOKUP(L20,'points clubs'!$A$2:$B$51,2,FALSE))</f>
        <v>16</v>
      </c>
      <c r="O20" s="54"/>
      <c r="P20" s="53">
        <f>IF(O20="",0,VLOOKUP(O20,'points ind'!$A$2:$B$52,2,FALSE))</f>
        <v>0</v>
      </c>
      <c r="Q20" s="51">
        <f>IF(O20="",0,VLOOKUP(O20,'points clubs'!$A$2:$B$51,2,FALSE))</f>
        <v>0</v>
      </c>
      <c r="R20" s="42">
        <v>14</v>
      </c>
      <c r="S20" s="25">
        <f>IF(R20="",0,VLOOKUP(R20,'points ind'!$A$2:$B$52,2,FALSE))</f>
        <v>44</v>
      </c>
      <c r="T20" s="48">
        <f>IF(R20="",0,VLOOKUP(R20,'points clubs'!$A$2:$B$51,2,FALSE))</f>
        <v>14</v>
      </c>
      <c r="U20" s="42">
        <v>12</v>
      </c>
      <c r="V20" s="25">
        <f>IF(U20="",0,VLOOKUP(U20,'points ind'!$A$2:$B$52,2,FALSE))</f>
        <v>48</v>
      </c>
      <c r="W20" s="48">
        <f>IF(U20="",0,VLOOKUP(U20,'points clubs'!$A$2:$B$51,2,FALSE))</f>
        <v>18</v>
      </c>
      <c r="X20" s="42">
        <v>16</v>
      </c>
      <c r="Y20" s="25">
        <f>IF(X20="",0,VLOOKUP(X20,'points ind'!$A$2:$B$52,2,FALSE))</f>
        <v>40</v>
      </c>
      <c r="Z20" s="48">
        <f>IF(X20="",0,VLOOKUP(X20,'points clubs'!$A$2:$B$51,2,FALSE))</f>
        <v>10</v>
      </c>
      <c r="AA20" s="261"/>
      <c r="AB20" s="262">
        <f>IF(AA20="",0,VLOOKUP(AA20,'points ind'!$A$2:$B$52,2,FALSE))</f>
        <v>0</v>
      </c>
      <c r="AC20" s="263">
        <f>IF(AA20="",0,VLOOKUP(AA20,'points clubs'!$A$2:$B$51,2,FALSE))</f>
        <v>0</v>
      </c>
      <c r="AD20" s="42"/>
      <c r="AE20" s="25">
        <f>IF(AD20="",0,VLOOKUP(AD20,'points ind'!$A$2:$B$52,2,FALSE))</f>
        <v>0</v>
      </c>
      <c r="AF20" s="48">
        <f>IF(AD20="",0,VLOOKUP(AD20,'points clubs'!$A$2:$B$51,2,FALSE))</f>
        <v>0</v>
      </c>
      <c r="AG20" s="42">
        <v>16</v>
      </c>
      <c r="AH20" s="25">
        <f>IF(AG20="",0,VLOOKUP(AG20,'points ind'!$A$2:$B$52,2,FALSE))</f>
        <v>40</v>
      </c>
      <c r="AI20" s="48">
        <f>IF(AG20="",0,VLOOKUP(AG20,'points clubs'!$A$2:$B$51,2,FALSE))</f>
        <v>10</v>
      </c>
      <c r="AJ20" s="26">
        <f t="shared" si="2"/>
        <v>218</v>
      </c>
      <c r="AK20" s="63">
        <f t="shared" si="3"/>
        <v>11</v>
      </c>
      <c r="AL20" s="257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218</v>
      </c>
      <c r="AM20" s="258">
        <f t="shared" si="4"/>
        <v>11</v>
      </c>
      <c r="AN20" s="22">
        <f t="shared" si="5"/>
        <v>0</v>
      </c>
      <c r="AO20" s="23">
        <f t="shared" si="6"/>
        <v>0</v>
      </c>
      <c r="AP20" s="23">
        <f t="shared" si="7"/>
        <v>0</v>
      </c>
      <c r="AQ20" s="23">
        <f t="shared" si="8"/>
        <v>0</v>
      </c>
      <c r="AR20" s="23">
        <f t="shared" si="9"/>
        <v>0</v>
      </c>
      <c r="AS20" s="23">
        <f t="shared" si="10"/>
        <v>68</v>
      </c>
      <c r="AT20" s="23">
        <f t="shared" si="11"/>
        <v>0</v>
      </c>
      <c r="AU20" s="23">
        <f t="shared" si="12"/>
        <v>0</v>
      </c>
      <c r="AV20" s="23">
        <f t="shared" si="13"/>
        <v>0</v>
      </c>
      <c r="AW20" s="23">
        <f t="shared" si="14"/>
        <v>0</v>
      </c>
      <c r="AX20" s="23">
        <f t="shared" si="15"/>
        <v>0</v>
      </c>
      <c r="AY20" s="23">
        <f t="shared" si="16"/>
        <v>0</v>
      </c>
      <c r="AZ20" s="23">
        <f t="shared" si="17"/>
        <v>0</v>
      </c>
      <c r="BA20" s="23">
        <f t="shared" si="18"/>
        <v>0</v>
      </c>
      <c r="BB20" s="27">
        <f t="shared" si="19"/>
        <v>0</v>
      </c>
      <c r="BC20" s="27">
        <f t="shared" si="20"/>
        <v>0</v>
      </c>
    </row>
    <row r="21" spans="1:55" s="6" customFormat="1" ht="15" x14ac:dyDescent="0.25">
      <c r="A21" s="21">
        <f t="shared" si="1"/>
        <v>12</v>
      </c>
      <c r="B21" s="99" t="s">
        <v>346</v>
      </c>
      <c r="C21" s="95">
        <v>1992</v>
      </c>
      <c r="D21" s="95" t="s">
        <v>10</v>
      </c>
      <c r="E21" s="142"/>
      <c r="F21" s="152"/>
      <c r="G21" s="53">
        <f>IF(F21="",0,VLOOKUP(F21,'points ind'!$A$2:$B$52,2,FALSE))</f>
        <v>0</v>
      </c>
      <c r="H21" s="51">
        <f>IF(F21="",0,VLOOKUP(F21,'points clubs'!$A$2:$B$51,2,FALSE))</f>
        <v>0</v>
      </c>
      <c r="I21" s="54"/>
      <c r="J21" s="53">
        <f>IF(I21="",0,VLOOKUP(I21,'points ind'!$A$2:$B$52,2,FALSE))</f>
        <v>0</v>
      </c>
      <c r="K21" s="51">
        <f>IF(I21="",0,VLOOKUP(I21,'points clubs'!$A$2:$B$51,2,FALSE))</f>
        <v>0</v>
      </c>
      <c r="L21" s="141"/>
      <c r="M21" s="25">
        <f>IF(L21="",0,VLOOKUP(L21,'points ind'!$A$2:$B$52,2,FALSE))</f>
        <v>0</v>
      </c>
      <c r="N21" s="48">
        <f>IF(L21="",0,VLOOKUP(L21,'points clubs'!$A$2:$B$51,2,FALSE))</f>
        <v>0</v>
      </c>
      <c r="O21" s="54"/>
      <c r="P21" s="53">
        <f>IF(O21="",0,VLOOKUP(O21,'points ind'!$A$2:$B$52,2,FALSE))</f>
        <v>0</v>
      </c>
      <c r="Q21" s="51">
        <f>IF(O21="",0,VLOOKUP(O21,'points clubs'!$A$2:$B$51,2,FALSE))</f>
        <v>0</v>
      </c>
      <c r="R21" s="42"/>
      <c r="S21" s="25">
        <f>IF(R21="",0,VLOOKUP(R21,'points ind'!$A$2:$B$52,2,FALSE))</f>
        <v>0</v>
      </c>
      <c r="T21" s="48">
        <f>IF(R21="",0,VLOOKUP(R21,'points clubs'!$A$2:$B$51,2,FALSE))</f>
        <v>0</v>
      </c>
      <c r="U21" s="42">
        <v>6</v>
      </c>
      <c r="V21" s="25">
        <f>IF(U21="",0,VLOOKUP(U21,'points ind'!$A$2:$B$52,2,FALSE))</f>
        <v>75</v>
      </c>
      <c r="W21" s="48">
        <f>IF(U21="",0,VLOOKUP(U21,'points clubs'!$A$2:$B$51,2,FALSE))</f>
        <v>50</v>
      </c>
      <c r="X21" s="41">
        <v>10</v>
      </c>
      <c r="Y21" s="25">
        <f>IF(X21="",0,VLOOKUP(X21,'points ind'!$A$2:$B$52,2,FALSE))</f>
        <v>55</v>
      </c>
      <c r="Z21" s="48">
        <f>IF(X21="",0,VLOOKUP(X21,'points clubs'!$A$2:$B$51,2,FALSE))</f>
        <v>22</v>
      </c>
      <c r="AA21" s="261"/>
      <c r="AB21" s="262">
        <f>IF(AA21="",0,VLOOKUP(AA21,'points ind'!$A$2:$B$52,2,FALSE))</f>
        <v>0</v>
      </c>
      <c r="AC21" s="263">
        <f>IF(AA21="",0,VLOOKUP(AA21,'points clubs'!$A$2:$B$51,2,FALSE))</f>
        <v>0</v>
      </c>
      <c r="AD21" s="41"/>
      <c r="AE21" s="25">
        <f>IF(AD21="",0,VLOOKUP(AD21,'points ind'!$A$2:$B$52,2,FALSE))</f>
        <v>0</v>
      </c>
      <c r="AF21" s="48">
        <f>IF(AD21="",0,VLOOKUP(AD21,'points clubs'!$A$2:$B$51,2,FALSE))</f>
        <v>0</v>
      </c>
      <c r="AG21" s="41">
        <v>5</v>
      </c>
      <c r="AH21" s="25">
        <f>IF(AG21="",0,VLOOKUP(AG21,'points ind'!$A$2:$B$52,2,FALSE))</f>
        <v>80</v>
      </c>
      <c r="AI21" s="48">
        <f>IF(AG21="",0,VLOOKUP(AG21,'points clubs'!$A$2:$B$51,2,FALSE))</f>
        <v>60</v>
      </c>
      <c r="AJ21" s="26">
        <f t="shared" si="2"/>
        <v>210</v>
      </c>
      <c r="AK21" s="63">
        <f t="shared" si="3"/>
        <v>12</v>
      </c>
      <c r="AL21" s="257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210</v>
      </c>
      <c r="AM21" s="258">
        <f t="shared" si="4"/>
        <v>12</v>
      </c>
      <c r="AN21" s="22">
        <f t="shared" si="5"/>
        <v>132</v>
      </c>
      <c r="AO21" s="23">
        <f t="shared" si="6"/>
        <v>0</v>
      </c>
      <c r="AP21" s="23">
        <f t="shared" si="7"/>
        <v>0</v>
      </c>
      <c r="AQ21" s="23">
        <f t="shared" si="8"/>
        <v>0</v>
      </c>
      <c r="AR21" s="23">
        <f t="shared" si="9"/>
        <v>0</v>
      </c>
      <c r="AS21" s="23">
        <f t="shared" si="10"/>
        <v>0</v>
      </c>
      <c r="AT21" s="23">
        <f t="shared" si="11"/>
        <v>0</v>
      </c>
      <c r="AU21" s="23">
        <f t="shared" si="12"/>
        <v>0</v>
      </c>
      <c r="AV21" s="23">
        <f t="shared" si="13"/>
        <v>0</v>
      </c>
      <c r="AW21" s="23">
        <f t="shared" si="14"/>
        <v>0</v>
      </c>
      <c r="AX21" s="23">
        <f t="shared" si="15"/>
        <v>0</v>
      </c>
      <c r="AY21" s="23">
        <f t="shared" si="16"/>
        <v>0</v>
      </c>
      <c r="AZ21" s="23">
        <f t="shared" si="17"/>
        <v>0</v>
      </c>
      <c r="BA21" s="23">
        <f t="shared" si="18"/>
        <v>0</v>
      </c>
      <c r="BB21" s="27">
        <f t="shared" si="19"/>
        <v>0</v>
      </c>
      <c r="BC21" s="27">
        <f t="shared" si="20"/>
        <v>0</v>
      </c>
    </row>
    <row r="22" spans="1:55" s="6" customFormat="1" ht="15" x14ac:dyDescent="0.25">
      <c r="A22" s="21">
        <f t="shared" si="1"/>
        <v>13</v>
      </c>
      <c r="B22" s="130" t="s">
        <v>366</v>
      </c>
      <c r="C22" s="131">
        <v>1994</v>
      </c>
      <c r="D22" s="131" t="s">
        <v>20</v>
      </c>
      <c r="E22" s="143">
        <v>2660471</v>
      </c>
      <c r="F22" s="152"/>
      <c r="G22" s="53">
        <f>IF(F22="",0,VLOOKUP(F22,'points ind'!$A$2:$B$52,2,FALSE))</f>
        <v>0</v>
      </c>
      <c r="H22" s="51">
        <f>IF(F22="",0,VLOOKUP(F22,'points clubs'!$A$2:$B$51,2,FALSE))</f>
        <v>0</v>
      </c>
      <c r="I22" s="54"/>
      <c r="J22" s="53">
        <f>IF(I22="",0,VLOOKUP(I22,'points ind'!$A$2:$B$52,2,FALSE))</f>
        <v>0</v>
      </c>
      <c r="K22" s="51">
        <f>IF(I22="",0,VLOOKUP(I22,'points clubs'!$A$2:$B$51,2,FALSE))</f>
        <v>0</v>
      </c>
      <c r="L22" s="141"/>
      <c r="M22" s="25">
        <f>IF(L22="",0,VLOOKUP(L22,'points ind'!$A$2:$B$52,2,FALSE))</f>
        <v>0</v>
      </c>
      <c r="N22" s="48">
        <f>IF(L22="",0,VLOOKUP(L22,'points clubs'!$A$2:$B$51,2,FALSE))</f>
        <v>0</v>
      </c>
      <c r="O22" s="54"/>
      <c r="P22" s="53">
        <f>IF(O22="",0,VLOOKUP(O22,'points ind'!$A$2:$B$52,2,FALSE))</f>
        <v>0</v>
      </c>
      <c r="Q22" s="51">
        <f>IF(O22="",0,VLOOKUP(O22,'points clubs'!$A$2:$B$51,2,FALSE))</f>
        <v>0</v>
      </c>
      <c r="R22" s="42">
        <v>8</v>
      </c>
      <c r="S22" s="25">
        <f>IF(R22="",0,VLOOKUP(R22,'points ind'!$A$2:$B$52,2,FALSE))</f>
        <v>65</v>
      </c>
      <c r="T22" s="48">
        <f>IF(R22="",0,VLOOKUP(R22,'points clubs'!$A$2:$B$51,2,FALSE))</f>
        <v>30</v>
      </c>
      <c r="U22" s="42">
        <v>9</v>
      </c>
      <c r="V22" s="25">
        <f>IF(U22="",0,VLOOKUP(U22,'points ind'!$A$2:$B$52,2,FALSE))</f>
        <v>60</v>
      </c>
      <c r="W22" s="48">
        <f>IF(U22="",0,VLOOKUP(U22,'points clubs'!$A$2:$B$51,2,FALSE))</f>
        <v>25</v>
      </c>
      <c r="X22" s="41">
        <v>8</v>
      </c>
      <c r="Y22" s="25">
        <f>IF(X22="",0,VLOOKUP(X22,'points ind'!$A$2:$B$52,2,FALSE))</f>
        <v>65</v>
      </c>
      <c r="Z22" s="48">
        <f>IF(X22="",0,VLOOKUP(X22,'points clubs'!$A$2:$B$51,2,FALSE))</f>
        <v>30</v>
      </c>
      <c r="AA22" s="264"/>
      <c r="AB22" s="262">
        <f>IF(AA22="",0,VLOOKUP(AA22,'points ind'!$A$2:$B$52,2,FALSE))</f>
        <v>0</v>
      </c>
      <c r="AC22" s="263">
        <f>IF(AA22="",0,VLOOKUP(AA22,'points clubs'!$A$2:$B$51,2,FALSE))</f>
        <v>0</v>
      </c>
      <c r="AD22" s="41"/>
      <c r="AE22" s="25">
        <f>IF(AD22="",0,VLOOKUP(AD22,'points ind'!$A$2:$B$52,2,FALSE))</f>
        <v>0</v>
      </c>
      <c r="AF22" s="48">
        <f>IF(AD22="",0,VLOOKUP(AD22,'points clubs'!$A$2:$B$51,2,FALSE))</f>
        <v>0</v>
      </c>
      <c r="AG22" s="41"/>
      <c r="AH22" s="25">
        <f>IF(AG22="",0,VLOOKUP(AG22,'points ind'!$A$2:$B$52,2,FALSE))</f>
        <v>0</v>
      </c>
      <c r="AI22" s="48">
        <f>IF(AG22="",0,VLOOKUP(AG22,'points clubs'!$A$2:$B$51,2,FALSE))</f>
        <v>0</v>
      </c>
      <c r="AJ22" s="26">
        <f t="shared" si="2"/>
        <v>190</v>
      </c>
      <c r="AK22" s="63">
        <f t="shared" si="3"/>
        <v>13</v>
      </c>
      <c r="AL22" s="257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190</v>
      </c>
      <c r="AM22" s="258">
        <f t="shared" si="4"/>
        <v>13</v>
      </c>
      <c r="AN22" s="22">
        <f t="shared" si="5"/>
        <v>0</v>
      </c>
      <c r="AO22" s="23">
        <f t="shared" si="6"/>
        <v>0</v>
      </c>
      <c r="AP22" s="23">
        <f t="shared" si="7"/>
        <v>0</v>
      </c>
      <c r="AQ22" s="23">
        <f t="shared" si="8"/>
        <v>0</v>
      </c>
      <c r="AR22" s="23">
        <f t="shared" si="9"/>
        <v>0</v>
      </c>
      <c r="AS22" s="23">
        <f t="shared" si="10"/>
        <v>0</v>
      </c>
      <c r="AT22" s="23">
        <f t="shared" si="11"/>
        <v>0</v>
      </c>
      <c r="AU22" s="23">
        <f t="shared" si="12"/>
        <v>0</v>
      </c>
      <c r="AV22" s="23">
        <f t="shared" si="13"/>
        <v>0</v>
      </c>
      <c r="AW22" s="23">
        <f t="shared" si="14"/>
        <v>0</v>
      </c>
      <c r="AX22" s="23">
        <f t="shared" si="15"/>
        <v>85</v>
      </c>
      <c r="AY22" s="23">
        <f t="shared" si="16"/>
        <v>0</v>
      </c>
      <c r="AZ22" s="23">
        <f t="shared" si="17"/>
        <v>0</v>
      </c>
      <c r="BA22" s="23">
        <f t="shared" si="18"/>
        <v>0</v>
      </c>
      <c r="BB22" s="27">
        <f t="shared" si="19"/>
        <v>0</v>
      </c>
      <c r="BC22" s="27">
        <f t="shared" si="20"/>
        <v>0</v>
      </c>
    </row>
    <row r="23" spans="1:55" s="6" customFormat="1" ht="15" x14ac:dyDescent="0.25">
      <c r="A23" s="21">
        <f t="shared" si="1"/>
        <v>13</v>
      </c>
      <c r="B23" s="99" t="s">
        <v>359</v>
      </c>
      <c r="C23" s="95">
        <v>1988</v>
      </c>
      <c r="D23" s="95" t="s">
        <v>15</v>
      </c>
      <c r="E23" s="143">
        <v>2260719</v>
      </c>
      <c r="F23" s="152"/>
      <c r="G23" s="53">
        <f>IF(F23="",0,VLOOKUP(F23,'points ind'!$A$2:$B$52,2,FALSE))</f>
        <v>0</v>
      </c>
      <c r="H23" s="51">
        <f>IF(F23="",0,VLOOKUP(F23,'points clubs'!$A$2:$B$51,2,FALSE))</f>
        <v>0</v>
      </c>
      <c r="I23" s="54"/>
      <c r="J23" s="53">
        <f>IF(I23="",0,VLOOKUP(I23,'points ind'!$A$2:$B$52,2,FALSE))</f>
        <v>0</v>
      </c>
      <c r="K23" s="51">
        <f>IF(I23="",0,VLOOKUP(I23,'points clubs'!$A$2:$B$51,2,FALSE))</f>
        <v>0</v>
      </c>
      <c r="L23" s="141"/>
      <c r="M23" s="25">
        <f>IF(L23="",0,VLOOKUP(L23,'points ind'!$A$2:$B$52,2,FALSE))</f>
        <v>0</v>
      </c>
      <c r="N23" s="48">
        <f>IF(L23="",0,VLOOKUP(L23,'points clubs'!$A$2:$B$51,2,FALSE))</f>
        <v>0</v>
      </c>
      <c r="O23" s="54"/>
      <c r="P23" s="53">
        <f>IF(O23="",0,VLOOKUP(O23,'points ind'!$A$2:$B$52,2,FALSE))</f>
        <v>0</v>
      </c>
      <c r="Q23" s="51">
        <f>IF(O23="",0,VLOOKUP(O23,'points clubs'!$A$2:$B$51,2,FALSE))</f>
        <v>0</v>
      </c>
      <c r="R23" s="42">
        <v>2</v>
      </c>
      <c r="S23" s="25">
        <f>IF(R23="",0,VLOOKUP(R23,'points ind'!$A$2:$B$52,2,FALSE))</f>
        <v>95</v>
      </c>
      <c r="T23" s="48">
        <f>IF(R23="",0,VLOOKUP(R23,'points clubs'!$A$2:$B$51,2,FALSE))</f>
        <v>90</v>
      </c>
      <c r="U23" s="42"/>
      <c r="V23" s="25">
        <f>IF(U23="",0,VLOOKUP(U23,'points ind'!$A$2:$B$52,2,FALSE))</f>
        <v>0</v>
      </c>
      <c r="W23" s="48">
        <f>IF(U23="",0,VLOOKUP(U23,'points clubs'!$A$2:$B$51,2,FALSE))</f>
        <v>0</v>
      </c>
      <c r="X23" s="42"/>
      <c r="Y23" s="25">
        <f>IF(X23="",0,VLOOKUP(X23,'points ind'!$A$2:$B$52,2,FALSE))</f>
        <v>0</v>
      </c>
      <c r="Z23" s="48">
        <f>IF(X23="",0,VLOOKUP(X23,'points clubs'!$A$2:$B$51,2,FALSE))</f>
        <v>0</v>
      </c>
      <c r="AA23" s="264"/>
      <c r="AB23" s="262">
        <f>IF(AA23="",0,VLOOKUP(AA23,'points ind'!$A$2:$B$52,2,FALSE))</f>
        <v>0</v>
      </c>
      <c r="AC23" s="263">
        <f>IF(AA23="",0,VLOOKUP(AA23,'points clubs'!$A$2:$B$51,2,FALSE))</f>
        <v>0</v>
      </c>
      <c r="AD23" s="42"/>
      <c r="AE23" s="25">
        <f>IF(AD23="",0,VLOOKUP(AD23,'points ind'!$A$2:$B$52,2,FALSE))</f>
        <v>0</v>
      </c>
      <c r="AF23" s="48">
        <f>IF(AD23="",0,VLOOKUP(AD23,'points clubs'!$A$2:$B$51,2,FALSE))</f>
        <v>0</v>
      </c>
      <c r="AG23" s="42">
        <v>2</v>
      </c>
      <c r="AH23" s="25">
        <f>IF(AG23="",0,VLOOKUP(AG23,'points ind'!$A$2:$B$52,2,FALSE))</f>
        <v>95</v>
      </c>
      <c r="AI23" s="48">
        <f>IF(AG23="",0,VLOOKUP(AG23,'points clubs'!$A$2:$B$51,2,FALSE))</f>
        <v>90</v>
      </c>
      <c r="AJ23" s="26">
        <f t="shared" si="2"/>
        <v>190</v>
      </c>
      <c r="AK23" s="63">
        <f t="shared" si="3"/>
        <v>13</v>
      </c>
      <c r="AL23" s="257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190</v>
      </c>
      <c r="AM23" s="258">
        <f t="shared" si="4"/>
        <v>13</v>
      </c>
      <c r="AN23" s="22">
        <f t="shared" si="5"/>
        <v>0</v>
      </c>
      <c r="AO23" s="23">
        <f t="shared" si="6"/>
        <v>0</v>
      </c>
      <c r="AP23" s="23">
        <f t="shared" si="7"/>
        <v>0</v>
      </c>
      <c r="AQ23" s="23">
        <f t="shared" si="8"/>
        <v>0</v>
      </c>
      <c r="AR23" s="23">
        <f t="shared" si="9"/>
        <v>0</v>
      </c>
      <c r="AS23" s="23">
        <f t="shared" si="10"/>
        <v>180</v>
      </c>
      <c r="AT23" s="23">
        <f t="shared" si="11"/>
        <v>0</v>
      </c>
      <c r="AU23" s="23">
        <f t="shared" si="12"/>
        <v>0</v>
      </c>
      <c r="AV23" s="23">
        <f t="shared" si="13"/>
        <v>0</v>
      </c>
      <c r="AW23" s="23">
        <f t="shared" si="14"/>
        <v>0</v>
      </c>
      <c r="AX23" s="23">
        <f t="shared" si="15"/>
        <v>0</v>
      </c>
      <c r="AY23" s="23">
        <f t="shared" si="16"/>
        <v>0</v>
      </c>
      <c r="AZ23" s="23">
        <f t="shared" si="17"/>
        <v>0</v>
      </c>
      <c r="BA23" s="23">
        <f t="shared" si="18"/>
        <v>0</v>
      </c>
      <c r="BB23" s="27">
        <f t="shared" si="19"/>
        <v>0</v>
      </c>
      <c r="BC23" s="27">
        <f t="shared" si="20"/>
        <v>0</v>
      </c>
    </row>
    <row r="24" spans="1:55" s="6" customFormat="1" ht="15" x14ac:dyDescent="0.25">
      <c r="A24" s="21">
        <f t="shared" si="1"/>
        <v>15</v>
      </c>
      <c r="B24" s="99" t="s">
        <v>331</v>
      </c>
      <c r="C24" s="95">
        <v>1993</v>
      </c>
      <c r="D24" s="95" t="s">
        <v>15</v>
      </c>
      <c r="E24" s="142">
        <v>2326849</v>
      </c>
      <c r="F24" s="151"/>
      <c r="G24" s="53">
        <f>IF(F24="",0,VLOOKUP(F24,'points ind'!$A$2:$B$52,2,FALSE))</f>
        <v>0</v>
      </c>
      <c r="H24" s="51">
        <f>IF(F24="",0,VLOOKUP(F24,'points clubs'!$A$2:$B$51,2,FALSE))</f>
        <v>0</v>
      </c>
      <c r="I24" s="52"/>
      <c r="J24" s="53">
        <f>IF(I24="",0,VLOOKUP(I24,'points ind'!$A$2:$B$52,2,FALSE))</f>
        <v>0</v>
      </c>
      <c r="K24" s="51">
        <f>IF(I24="",0,VLOOKUP(I24,'points clubs'!$A$2:$B$51,2,FALSE))</f>
        <v>0</v>
      </c>
      <c r="L24" s="140"/>
      <c r="M24" s="25">
        <f>IF(L24="",0,VLOOKUP(L24,'points ind'!$A$2:$B$52,2,FALSE))</f>
        <v>0</v>
      </c>
      <c r="N24" s="48">
        <f>IF(L24="",0,VLOOKUP(L24,'points clubs'!$A$2:$B$51,2,FALSE))</f>
        <v>0</v>
      </c>
      <c r="O24" s="52"/>
      <c r="P24" s="53">
        <f>IF(O24="",0,VLOOKUP(O24,'points ind'!$A$2:$B$52,2,FALSE))</f>
        <v>0</v>
      </c>
      <c r="Q24" s="51">
        <f>IF(O24="",0,VLOOKUP(O24,'points clubs'!$A$2:$B$51,2,FALSE))</f>
        <v>0</v>
      </c>
      <c r="R24" s="41"/>
      <c r="S24" s="25">
        <f>IF(R24="",0,VLOOKUP(R24,'points ind'!$A$2:$B$52,2,FALSE))</f>
        <v>0</v>
      </c>
      <c r="T24" s="48">
        <f>IF(R24="",0,VLOOKUP(R24,'points clubs'!$A$2:$B$51,2,FALSE))</f>
        <v>0</v>
      </c>
      <c r="U24" s="41">
        <v>3</v>
      </c>
      <c r="V24" s="25">
        <f>IF(U24="",0,VLOOKUP(U24,'points ind'!$A$2:$B$52,2,FALSE))</f>
        <v>90</v>
      </c>
      <c r="W24" s="48">
        <f>IF(U24="",0,VLOOKUP(U24,'points clubs'!$A$2:$B$51,2,FALSE))</f>
        <v>80</v>
      </c>
      <c r="X24" s="42"/>
      <c r="Y24" s="25">
        <f>IF(X24="",0,VLOOKUP(X24,'points ind'!$A$2:$B$52,2,FALSE))</f>
        <v>0</v>
      </c>
      <c r="Z24" s="48">
        <f>IF(X24="",0,VLOOKUP(X24,'points clubs'!$A$2:$B$51,2,FALSE))</f>
        <v>0</v>
      </c>
      <c r="AA24" s="264"/>
      <c r="AB24" s="262">
        <f>IF(AA24="",0,VLOOKUP(AA24,'points ind'!$A$2:$B$52,2,FALSE))</f>
        <v>0</v>
      </c>
      <c r="AC24" s="263">
        <f>IF(AA24="",0,VLOOKUP(AA24,'points clubs'!$A$2:$B$51,2,FALSE))</f>
        <v>0</v>
      </c>
      <c r="AD24" s="42"/>
      <c r="AE24" s="25">
        <f>IF(AD24="",0,VLOOKUP(AD24,'points ind'!$A$2:$B$52,2,FALSE))</f>
        <v>0</v>
      </c>
      <c r="AF24" s="48">
        <f>IF(AD24="",0,VLOOKUP(AD24,'points clubs'!$A$2:$B$51,2,FALSE))</f>
        <v>0</v>
      </c>
      <c r="AG24" s="42">
        <v>6</v>
      </c>
      <c r="AH24" s="25">
        <f>IF(AG24="",0,VLOOKUP(AG24,'points ind'!$A$2:$B$52,2,FALSE))</f>
        <v>75</v>
      </c>
      <c r="AI24" s="48">
        <f>IF(AG24="",0,VLOOKUP(AG24,'points clubs'!$A$2:$B$51,2,FALSE))</f>
        <v>50</v>
      </c>
      <c r="AJ24" s="26">
        <f t="shared" si="2"/>
        <v>165</v>
      </c>
      <c r="AK24" s="63">
        <f t="shared" si="3"/>
        <v>15</v>
      </c>
      <c r="AL24" s="257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165</v>
      </c>
      <c r="AM24" s="258">
        <f t="shared" si="4"/>
        <v>15</v>
      </c>
      <c r="AN24" s="22">
        <f t="shared" si="5"/>
        <v>0</v>
      </c>
      <c r="AO24" s="23">
        <f t="shared" si="6"/>
        <v>0</v>
      </c>
      <c r="AP24" s="23">
        <f t="shared" si="7"/>
        <v>0</v>
      </c>
      <c r="AQ24" s="23">
        <f t="shared" si="8"/>
        <v>0</v>
      </c>
      <c r="AR24" s="23">
        <f t="shared" si="9"/>
        <v>0</v>
      </c>
      <c r="AS24" s="23">
        <f t="shared" si="10"/>
        <v>130</v>
      </c>
      <c r="AT24" s="23">
        <f t="shared" si="11"/>
        <v>0</v>
      </c>
      <c r="AU24" s="23">
        <f t="shared" si="12"/>
        <v>0</v>
      </c>
      <c r="AV24" s="23">
        <f t="shared" si="13"/>
        <v>0</v>
      </c>
      <c r="AW24" s="23">
        <f t="shared" si="14"/>
        <v>0</v>
      </c>
      <c r="AX24" s="23">
        <f t="shared" si="15"/>
        <v>0</v>
      </c>
      <c r="AY24" s="23">
        <f t="shared" si="16"/>
        <v>0</v>
      </c>
      <c r="AZ24" s="23">
        <f t="shared" si="17"/>
        <v>0</v>
      </c>
      <c r="BA24" s="23">
        <f t="shared" si="18"/>
        <v>0</v>
      </c>
      <c r="BB24" s="27">
        <f t="shared" si="19"/>
        <v>0</v>
      </c>
      <c r="BC24" s="27">
        <f t="shared" si="20"/>
        <v>0</v>
      </c>
    </row>
    <row r="25" spans="1:55" s="6" customFormat="1" ht="15" x14ac:dyDescent="0.25">
      <c r="A25" s="21">
        <f t="shared" si="1"/>
        <v>15</v>
      </c>
      <c r="B25" s="89" t="s">
        <v>352</v>
      </c>
      <c r="C25" s="90">
        <v>1993</v>
      </c>
      <c r="D25" s="90" t="s">
        <v>15</v>
      </c>
      <c r="E25" s="143">
        <v>2613245</v>
      </c>
      <c r="F25" s="151"/>
      <c r="G25" s="53">
        <f>IF(F25="",0,VLOOKUP(F25,'points ind'!$A$2:$B$52,2,FALSE))</f>
        <v>0</v>
      </c>
      <c r="H25" s="51">
        <f>IF(F25="",0,VLOOKUP(F25,'points clubs'!$A$2:$B$51,2,FALSE))</f>
        <v>0</v>
      </c>
      <c r="I25" s="52"/>
      <c r="J25" s="53">
        <f>IF(I25="",0,VLOOKUP(I25,'points ind'!$A$2:$B$52,2,FALSE))</f>
        <v>0</v>
      </c>
      <c r="K25" s="51">
        <f>IF(I25="",0,VLOOKUP(I25,'points clubs'!$A$2:$B$51,2,FALSE))</f>
        <v>0</v>
      </c>
      <c r="L25" s="140">
        <v>4</v>
      </c>
      <c r="M25" s="25">
        <f>IF(L25="",0,VLOOKUP(L25,'points ind'!$A$2:$B$52,2,FALSE))</f>
        <v>85</v>
      </c>
      <c r="N25" s="48">
        <f>IF(L25="",0,VLOOKUP(L25,'points clubs'!$A$2:$B$51,2,FALSE))</f>
        <v>70</v>
      </c>
      <c r="O25" s="54"/>
      <c r="P25" s="53">
        <f>IF(O25="",0,VLOOKUP(O25,'points ind'!$A$2:$B$52,2,FALSE))</f>
        <v>0</v>
      </c>
      <c r="Q25" s="51">
        <f>IF(O25="",0,VLOOKUP(O25,'points clubs'!$A$2:$B$51,2,FALSE))</f>
        <v>0</v>
      </c>
      <c r="R25" s="42"/>
      <c r="S25" s="25">
        <f>IF(R25="",0,VLOOKUP(R25,'points ind'!$A$2:$B$52,2,FALSE))</f>
        <v>0</v>
      </c>
      <c r="T25" s="48">
        <f>IF(R25="",0,VLOOKUP(R25,'points clubs'!$A$2:$B$51,2,FALSE))</f>
        <v>0</v>
      </c>
      <c r="U25" s="42"/>
      <c r="V25" s="25">
        <f>IF(U25="",0,VLOOKUP(U25,'points ind'!$A$2:$B$52,2,FALSE))</f>
        <v>0</v>
      </c>
      <c r="W25" s="48">
        <f>IF(U25="",0,VLOOKUP(U25,'points clubs'!$A$2:$B$51,2,FALSE))</f>
        <v>0</v>
      </c>
      <c r="X25" s="41"/>
      <c r="Y25" s="25">
        <f>IF(X25="",0,VLOOKUP(X25,'points ind'!$A$2:$B$52,2,FALSE))</f>
        <v>0</v>
      </c>
      <c r="Z25" s="48">
        <f>IF(X25="",0,VLOOKUP(X25,'points clubs'!$A$2:$B$51,2,FALSE))</f>
        <v>0</v>
      </c>
      <c r="AA25" s="261"/>
      <c r="AB25" s="262">
        <f>IF(AA25="",0,VLOOKUP(AA25,'points ind'!$A$2:$B$52,2,FALSE))</f>
        <v>0</v>
      </c>
      <c r="AC25" s="263">
        <f>IF(AA25="",0,VLOOKUP(AA25,'points clubs'!$A$2:$B$51,2,FALSE))</f>
        <v>0</v>
      </c>
      <c r="AD25" s="42">
        <v>5</v>
      </c>
      <c r="AE25" s="25">
        <f>IF(AD25="",0,VLOOKUP(AD25,'points ind'!$A$2:$B$52,2,FALSE))</f>
        <v>80</v>
      </c>
      <c r="AF25" s="48">
        <f>IF(AD25="",0,VLOOKUP(AD25,'points clubs'!$A$2:$B$51,2,FALSE))</f>
        <v>60</v>
      </c>
      <c r="AG25" s="42"/>
      <c r="AH25" s="25">
        <f>IF(AG25="",0,VLOOKUP(AG25,'points ind'!$A$2:$B$52,2,FALSE))</f>
        <v>0</v>
      </c>
      <c r="AI25" s="48">
        <f>IF(AG25="",0,VLOOKUP(AG25,'points clubs'!$A$2:$B$51,2,FALSE))</f>
        <v>0</v>
      </c>
      <c r="AJ25" s="26">
        <f t="shared" si="2"/>
        <v>165</v>
      </c>
      <c r="AK25" s="63">
        <f t="shared" si="3"/>
        <v>15</v>
      </c>
      <c r="AL25" s="257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165</v>
      </c>
      <c r="AM25" s="258">
        <f t="shared" si="4"/>
        <v>15</v>
      </c>
      <c r="AN25" s="22">
        <f t="shared" si="5"/>
        <v>0</v>
      </c>
      <c r="AO25" s="23">
        <f t="shared" si="6"/>
        <v>0</v>
      </c>
      <c r="AP25" s="23">
        <f t="shared" si="7"/>
        <v>0</v>
      </c>
      <c r="AQ25" s="23">
        <f t="shared" si="8"/>
        <v>0</v>
      </c>
      <c r="AR25" s="23">
        <f t="shared" si="9"/>
        <v>0</v>
      </c>
      <c r="AS25" s="23">
        <f t="shared" si="10"/>
        <v>130</v>
      </c>
      <c r="AT25" s="23">
        <f t="shared" si="11"/>
        <v>0</v>
      </c>
      <c r="AU25" s="23">
        <f t="shared" si="12"/>
        <v>0</v>
      </c>
      <c r="AV25" s="23">
        <f t="shared" si="13"/>
        <v>0</v>
      </c>
      <c r="AW25" s="23">
        <f t="shared" si="14"/>
        <v>0</v>
      </c>
      <c r="AX25" s="23">
        <f t="shared" si="15"/>
        <v>0</v>
      </c>
      <c r="AY25" s="23">
        <f t="shared" si="16"/>
        <v>0</v>
      </c>
      <c r="AZ25" s="23">
        <f t="shared" si="17"/>
        <v>0</v>
      </c>
      <c r="BA25" s="23">
        <f t="shared" si="18"/>
        <v>0</v>
      </c>
      <c r="BB25" s="27">
        <f t="shared" si="19"/>
        <v>0</v>
      </c>
      <c r="BC25" s="27">
        <f t="shared" si="20"/>
        <v>0</v>
      </c>
    </row>
    <row r="26" spans="1:55" s="6" customFormat="1" ht="15" x14ac:dyDescent="0.25">
      <c r="A26" s="21">
        <f t="shared" si="1"/>
        <v>17</v>
      </c>
      <c r="B26" s="89" t="s">
        <v>358</v>
      </c>
      <c r="C26" s="95">
        <v>1970</v>
      </c>
      <c r="D26" s="95" t="s">
        <v>15</v>
      </c>
      <c r="E26" s="143">
        <v>2315253</v>
      </c>
      <c r="F26" s="151"/>
      <c r="G26" s="53">
        <f>IF(F26="",0,VLOOKUP(F26,'points ind'!$A$2:$B$52,2,FALSE))</f>
        <v>0</v>
      </c>
      <c r="H26" s="51">
        <f>IF(F26="",0,VLOOKUP(F26,'points clubs'!$A$2:$B$51,2,FALSE))</f>
        <v>0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140">
        <v>17</v>
      </c>
      <c r="M26" s="25">
        <f>IF(L26="",0,VLOOKUP(L26,'points ind'!$A$2:$B$52,2,FALSE))</f>
        <v>38</v>
      </c>
      <c r="N26" s="48">
        <f>IF(L26="",0,VLOOKUP(L26,'points clubs'!$A$2:$B$51,2,FALSE))</f>
        <v>8</v>
      </c>
      <c r="O26" s="54"/>
      <c r="P26" s="53">
        <f>IF(O26="",0,VLOOKUP(O26,'points ind'!$A$2:$B$52,2,FALSE))</f>
        <v>0</v>
      </c>
      <c r="Q26" s="51">
        <f>IF(O26="",0,VLOOKUP(O26,'points clubs'!$A$2:$B$51,2,FALSE))</f>
        <v>0</v>
      </c>
      <c r="R26" s="42"/>
      <c r="S26" s="25">
        <f>IF(R26="",0,VLOOKUP(R26,'points ind'!$A$2:$B$52,2,FALSE))</f>
        <v>0</v>
      </c>
      <c r="T26" s="48">
        <f>IF(R26="",0,VLOOKUP(R26,'points clubs'!$A$2:$B$51,2,FALSE))</f>
        <v>0</v>
      </c>
      <c r="U26" s="42"/>
      <c r="V26" s="25">
        <f>IF(U26="",0,VLOOKUP(U26,'points ind'!$A$2:$B$52,2,FALSE))</f>
        <v>0</v>
      </c>
      <c r="W26" s="48">
        <f>IF(U26="",0,VLOOKUP(U26,'points clubs'!$A$2:$B$51,2,FALSE))</f>
        <v>0</v>
      </c>
      <c r="X26" s="42">
        <v>17</v>
      </c>
      <c r="Y26" s="25">
        <f>IF(X26="",0,VLOOKUP(X26,'points ind'!$A$2:$B$52,2,FALSE))</f>
        <v>38</v>
      </c>
      <c r="Z26" s="48">
        <f>IF(X26="",0,VLOOKUP(X26,'points clubs'!$A$2:$B$51,2,FALSE))</f>
        <v>8</v>
      </c>
      <c r="AA26" s="261"/>
      <c r="AB26" s="262">
        <f>IF(AA26="",0,VLOOKUP(AA26,'points ind'!$A$2:$B$52,2,FALSE))</f>
        <v>0</v>
      </c>
      <c r="AC26" s="263">
        <f>IF(AA26="",0,VLOOKUP(AA26,'points clubs'!$A$2:$B$51,2,FALSE))</f>
        <v>0</v>
      </c>
      <c r="AD26" s="42">
        <v>11</v>
      </c>
      <c r="AE26" s="25">
        <f>IF(AD26="",0,VLOOKUP(AD26,'points ind'!$A$2:$B$52,2,FALSE))</f>
        <v>50</v>
      </c>
      <c r="AF26" s="48">
        <f>IF(AD26="",0,VLOOKUP(AD26,'points clubs'!$A$2:$B$51,2,FALSE))</f>
        <v>20</v>
      </c>
      <c r="AG26" s="42">
        <v>21</v>
      </c>
      <c r="AH26" s="25">
        <f>IF(AG26="",0,VLOOKUP(AG26,'points ind'!$A$2:$B$52,2,FALSE))</f>
        <v>30</v>
      </c>
      <c r="AI26" s="48">
        <f>IF(AG26="",0,VLOOKUP(AG26,'points clubs'!$A$2:$B$51,2,FALSE))</f>
        <v>0</v>
      </c>
      <c r="AJ26" s="26">
        <f t="shared" si="2"/>
        <v>156</v>
      </c>
      <c r="AK26" s="63">
        <f t="shared" si="3"/>
        <v>17</v>
      </c>
      <c r="AL26" s="257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156</v>
      </c>
      <c r="AM26" s="258">
        <f t="shared" si="4"/>
        <v>17</v>
      </c>
      <c r="AN26" s="22">
        <f t="shared" si="5"/>
        <v>0</v>
      </c>
      <c r="AO26" s="23">
        <f t="shared" si="6"/>
        <v>0</v>
      </c>
      <c r="AP26" s="23">
        <f t="shared" si="7"/>
        <v>0</v>
      </c>
      <c r="AQ26" s="23">
        <f t="shared" si="8"/>
        <v>0</v>
      </c>
      <c r="AR26" s="23">
        <f t="shared" si="9"/>
        <v>0</v>
      </c>
      <c r="AS26" s="23">
        <f t="shared" si="10"/>
        <v>36</v>
      </c>
      <c r="AT26" s="23">
        <f t="shared" si="11"/>
        <v>0</v>
      </c>
      <c r="AU26" s="23">
        <f t="shared" si="12"/>
        <v>0</v>
      </c>
      <c r="AV26" s="23">
        <f t="shared" si="13"/>
        <v>0</v>
      </c>
      <c r="AW26" s="23">
        <f t="shared" si="14"/>
        <v>0</v>
      </c>
      <c r="AX26" s="23">
        <f t="shared" si="15"/>
        <v>0</v>
      </c>
      <c r="AY26" s="23">
        <f t="shared" si="16"/>
        <v>0</v>
      </c>
      <c r="AZ26" s="23">
        <f t="shared" si="17"/>
        <v>0</v>
      </c>
      <c r="BA26" s="23">
        <f t="shared" si="18"/>
        <v>0</v>
      </c>
      <c r="BB26" s="27">
        <f t="shared" si="19"/>
        <v>0</v>
      </c>
      <c r="BC26" s="226">
        <f t="shared" si="20"/>
        <v>0</v>
      </c>
    </row>
    <row r="27" spans="1:55" s="6" customFormat="1" ht="15" x14ac:dyDescent="0.25">
      <c r="A27" s="21">
        <f t="shared" si="1"/>
        <v>18</v>
      </c>
      <c r="B27" s="99" t="s">
        <v>499</v>
      </c>
      <c r="C27" s="95">
        <v>1978</v>
      </c>
      <c r="D27" s="95" t="s">
        <v>21</v>
      </c>
      <c r="E27" s="143">
        <v>2678523</v>
      </c>
      <c r="F27" s="151"/>
      <c r="G27" s="53">
        <f>IF(F27="",0,VLOOKUP(F27,'points ind'!$A$2:$B$52,2,FALSE))</f>
        <v>0</v>
      </c>
      <c r="H27" s="51">
        <f>IF(F27="",0,VLOOKUP(F27,'points clubs'!$A$2:$B$51,2,FALSE))</f>
        <v>0</v>
      </c>
      <c r="I27" s="54"/>
      <c r="J27" s="53">
        <f>IF(I27="",0,VLOOKUP(I27,'points ind'!$A$2:$B$52,2,FALSE))</f>
        <v>0</v>
      </c>
      <c r="K27" s="51">
        <f>IF(I27="",0,VLOOKUP(I27,'points clubs'!$A$2:$B$51,2,FALSE))</f>
        <v>0</v>
      </c>
      <c r="L27" s="140">
        <v>15</v>
      </c>
      <c r="M27" s="25">
        <f>IF(L27="",0,VLOOKUP(L27,'points ind'!$A$2:$B$52,2,FALSE))</f>
        <v>42</v>
      </c>
      <c r="N27" s="48">
        <f>IF(L27="",0,VLOOKUP(L27,'points clubs'!$A$2:$B$51,2,FALSE))</f>
        <v>12</v>
      </c>
      <c r="O27" s="54"/>
      <c r="P27" s="53">
        <f>IF(O27="",0,VLOOKUP(O27,'points ind'!$A$2:$B$52,2,FALSE))</f>
        <v>0</v>
      </c>
      <c r="Q27" s="51">
        <f>IF(O27="",0,VLOOKUP(O27,'points clubs'!$A$2:$B$51,2,FALSE))</f>
        <v>0</v>
      </c>
      <c r="R27" s="42">
        <v>12</v>
      </c>
      <c r="S27" s="25">
        <f>IF(R27="",0,VLOOKUP(R27,'points ind'!$A$2:$B$52,2,FALSE))</f>
        <v>48</v>
      </c>
      <c r="T27" s="48">
        <f>IF(R27="",0,VLOOKUP(R27,'points clubs'!$A$2:$B$51,2,FALSE))</f>
        <v>18</v>
      </c>
      <c r="U27" s="42"/>
      <c r="V27" s="25">
        <f>IF(U27="",0,VLOOKUP(U27,'points ind'!$A$2:$B$52,2,FALSE))</f>
        <v>0</v>
      </c>
      <c r="W27" s="48">
        <f>IF(U27="",0,VLOOKUP(U27,'points clubs'!$A$2:$B$51,2,FALSE))</f>
        <v>0</v>
      </c>
      <c r="X27" s="42">
        <v>9</v>
      </c>
      <c r="Y27" s="25">
        <f>IF(X27="",0,VLOOKUP(X27,'points ind'!$A$2:$B$52,2,FALSE))</f>
        <v>60</v>
      </c>
      <c r="Z27" s="48">
        <f>IF(X27="",0,VLOOKUP(X27,'points clubs'!$A$2:$B$51,2,FALSE))</f>
        <v>25</v>
      </c>
      <c r="AA27" s="264"/>
      <c r="AB27" s="262">
        <f>IF(AA27="",0,VLOOKUP(AA27,'points ind'!$A$2:$B$52,2,FALSE))</f>
        <v>0</v>
      </c>
      <c r="AC27" s="263">
        <f>IF(AA27="",0,VLOOKUP(AA27,'points clubs'!$A$2:$B$51,2,FALSE))</f>
        <v>0</v>
      </c>
      <c r="AD27" s="42"/>
      <c r="AE27" s="25">
        <f>IF(AD27="",0,VLOOKUP(AD27,'points ind'!$A$2:$B$52,2,FALSE))</f>
        <v>0</v>
      </c>
      <c r="AF27" s="48">
        <f>IF(AD27="",0,VLOOKUP(AD27,'points clubs'!$A$2:$B$51,2,FALSE))</f>
        <v>0</v>
      </c>
      <c r="AG27" s="42"/>
      <c r="AH27" s="25">
        <f>IF(AG27="",0,VLOOKUP(AG27,'points ind'!$A$2:$B$52,2,FALSE))</f>
        <v>0</v>
      </c>
      <c r="AI27" s="48">
        <f>IF(AG27="",0,VLOOKUP(AG27,'points clubs'!$A$2:$B$51,2,FALSE))</f>
        <v>0</v>
      </c>
      <c r="AJ27" s="26">
        <f t="shared" si="2"/>
        <v>150</v>
      </c>
      <c r="AK27" s="63">
        <f t="shared" si="3"/>
        <v>18</v>
      </c>
      <c r="AL27" s="257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150</v>
      </c>
      <c r="AM27" s="258">
        <f t="shared" si="4"/>
        <v>18</v>
      </c>
      <c r="AN27" s="22">
        <f t="shared" si="5"/>
        <v>0</v>
      </c>
      <c r="AO27" s="23">
        <f t="shared" si="6"/>
        <v>0</v>
      </c>
      <c r="AP27" s="23">
        <f t="shared" si="7"/>
        <v>0</v>
      </c>
      <c r="AQ27" s="23">
        <f t="shared" si="8"/>
        <v>0</v>
      </c>
      <c r="AR27" s="23">
        <f t="shared" si="9"/>
        <v>0</v>
      </c>
      <c r="AS27" s="23">
        <f t="shared" si="10"/>
        <v>0</v>
      </c>
      <c r="AT27" s="23">
        <f t="shared" si="11"/>
        <v>0</v>
      </c>
      <c r="AU27" s="23">
        <f t="shared" si="12"/>
        <v>0</v>
      </c>
      <c r="AV27" s="23">
        <f t="shared" si="13"/>
        <v>0</v>
      </c>
      <c r="AW27" s="23">
        <f t="shared" si="14"/>
        <v>0</v>
      </c>
      <c r="AX27" s="23">
        <f t="shared" si="15"/>
        <v>0</v>
      </c>
      <c r="AY27" s="23">
        <f t="shared" si="16"/>
        <v>55</v>
      </c>
      <c r="AZ27" s="23">
        <f t="shared" si="17"/>
        <v>0</v>
      </c>
      <c r="BA27" s="23">
        <f t="shared" si="18"/>
        <v>0</v>
      </c>
      <c r="BB27" s="27">
        <f t="shared" si="19"/>
        <v>0</v>
      </c>
      <c r="BC27" s="226">
        <f t="shared" si="20"/>
        <v>0</v>
      </c>
    </row>
    <row r="28" spans="1:55" s="6" customFormat="1" ht="15" x14ac:dyDescent="0.25">
      <c r="A28" s="21">
        <f t="shared" si="1"/>
        <v>19</v>
      </c>
      <c r="B28" s="99" t="s">
        <v>362</v>
      </c>
      <c r="C28" s="95">
        <v>1989</v>
      </c>
      <c r="D28" s="95" t="s">
        <v>21</v>
      </c>
      <c r="E28" s="143">
        <v>2199074</v>
      </c>
      <c r="F28" s="151"/>
      <c r="G28" s="53">
        <f>IF(F28="",0,VLOOKUP(F28,'points ind'!$A$2:$B$52,2,FALSE))</f>
        <v>0</v>
      </c>
      <c r="H28" s="51">
        <f>IF(F28="",0,VLOOKUP(F28,'points clubs'!$A$2:$B$51,2,FALSE))</f>
        <v>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140">
        <v>9</v>
      </c>
      <c r="M28" s="25">
        <f>IF(L28="",0,VLOOKUP(L28,'points ind'!$A$2:$B$52,2,FALSE))</f>
        <v>60</v>
      </c>
      <c r="N28" s="48">
        <f>IF(L28="",0,VLOOKUP(L28,'points clubs'!$A$2:$B$51,2,FALSE))</f>
        <v>25</v>
      </c>
      <c r="O28" s="54"/>
      <c r="P28" s="53">
        <f>IF(O28="",0,VLOOKUP(O28,'points ind'!$A$2:$B$52,2,FALSE))</f>
        <v>0</v>
      </c>
      <c r="Q28" s="51">
        <f>IF(O28="",0,VLOOKUP(O28,'points clubs'!$A$2:$B$51,2,FALSE))</f>
        <v>0</v>
      </c>
      <c r="R28" s="42"/>
      <c r="S28" s="25">
        <f>IF(R28="",0,VLOOKUP(R28,'points ind'!$A$2:$B$52,2,FALSE))</f>
        <v>0</v>
      </c>
      <c r="T28" s="48">
        <f>IF(R28="",0,VLOOKUP(R28,'points clubs'!$A$2:$B$51,2,FALSE))</f>
        <v>0</v>
      </c>
      <c r="U28" s="42"/>
      <c r="V28" s="25">
        <f>IF(U28="",0,VLOOKUP(U28,'points ind'!$A$2:$B$52,2,FALSE))</f>
        <v>0</v>
      </c>
      <c r="W28" s="48">
        <f>IF(U28="",0,VLOOKUP(U28,'points clubs'!$A$2:$B$51,2,FALSE))</f>
        <v>0</v>
      </c>
      <c r="X28" s="42">
        <v>5</v>
      </c>
      <c r="Y28" s="25">
        <f>IF(X28="",0,VLOOKUP(X28,'points ind'!$A$2:$B$52,2,FALSE))</f>
        <v>80</v>
      </c>
      <c r="Z28" s="48">
        <f>IF(X28="",0,VLOOKUP(X28,'points clubs'!$A$2:$B$51,2,FALSE))</f>
        <v>60</v>
      </c>
      <c r="AA28" s="264"/>
      <c r="AB28" s="262">
        <f>IF(AA28="",0,VLOOKUP(AA28,'points ind'!$A$2:$B$52,2,FALSE))</f>
        <v>0</v>
      </c>
      <c r="AC28" s="263">
        <f>IF(AA28="",0,VLOOKUP(AA28,'points clubs'!$A$2:$B$51,2,FALSE))</f>
        <v>0</v>
      </c>
      <c r="AD28" s="42"/>
      <c r="AE28" s="25">
        <f>IF(AD28="",0,VLOOKUP(AD28,'points ind'!$A$2:$B$52,2,FALSE))</f>
        <v>0</v>
      </c>
      <c r="AF28" s="48">
        <f>IF(AD28="",0,VLOOKUP(AD28,'points clubs'!$A$2:$B$51,2,FALSE))</f>
        <v>0</v>
      </c>
      <c r="AG28" s="42"/>
      <c r="AH28" s="25">
        <f>IF(AG28="",0,VLOOKUP(AG28,'points ind'!$A$2:$B$52,2,FALSE))</f>
        <v>0</v>
      </c>
      <c r="AI28" s="48">
        <f>IF(AG28="",0,VLOOKUP(AG28,'points clubs'!$A$2:$B$51,2,FALSE))</f>
        <v>0</v>
      </c>
      <c r="AJ28" s="26">
        <f t="shared" si="2"/>
        <v>140</v>
      </c>
      <c r="AK28" s="63">
        <f t="shared" si="3"/>
        <v>19</v>
      </c>
      <c r="AL28" s="257">
        <f>IF(AG28&gt;0,(LARGE((G28,M28,P28,S28,V28,Y28,AB28,AE28),1)+LARGE((G28,M28,P28,S28,V28,Y28,AB28,AE28),2)+LARGE((G28,M28,P28,S28,V28,Y28,AB28,AE28),3)+LARGE((G28,M28,P28,S28,V28,Y28,AB28,AE28),4)+AH28),(LARGE((G28,M28,P28,S28,V28,Y28,AB28,AE28),1)+LARGE((G28,M28,P28,S28,V28,Y28,AB28,AE28),2)+LARGE((G28,M28,P28,S28,V28,Y28,AB28,AE28),3)+LARGE((G28,M28,P28,S28,V28,Y28,AB28,AE28),4)+LARGE((G28,M28,P28,S28,V28,Y28,AB28,AE28),5)))</f>
        <v>140</v>
      </c>
      <c r="AM28" s="258">
        <f t="shared" si="4"/>
        <v>19</v>
      </c>
      <c r="AN28" s="22">
        <f t="shared" si="5"/>
        <v>0</v>
      </c>
      <c r="AO28" s="23">
        <f t="shared" si="6"/>
        <v>0</v>
      </c>
      <c r="AP28" s="23">
        <f t="shared" si="7"/>
        <v>0</v>
      </c>
      <c r="AQ28" s="23">
        <f t="shared" si="8"/>
        <v>0</v>
      </c>
      <c r="AR28" s="23">
        <f t="shared" si="9"/>
        <v>0</v>
      </c>
      <c r="AS28" s="23">
        <f t="shared" si="10"/>
        <v>0</v>
      </c>
      <c r="AT28" s="23">
        <f t="shared" si="11"/>
        <v>0</v>
      </c>
      <c r="AU28" s="23">
        <f t="shared" si="12"/>
        <v>0</v>
      </c>
      <c r="AV28" s="23">
        <f t="shared" si="13"/>
        <v>0</v>
      </c>
      <c r="AW28" s="23">
        <f t="shared" si="14"/>
        <v>0</v>
      </c>
      <c r="AX28" s="23">
        <f t="shared" si="15"/>
        <v>0</v>
      </c>
      <c r="AY28" s="23">
        <f t="shared" si="16"/>
        <v>85</v>
      </c>
      <c r="AZ28" s="23">
        <f t="shared" si="17"/>
        <v>0</v>
      </c>
      <c r="BA28" s="23">
        <f t="shared" si="18"/>
        <v>0</v>
      </c>
      <c r="BB28" s="27">
        <f t="shared" si="19"/>
        <v>0</v>
      </c>
      <c r="BC28" s="226">
        <f t="shared" si="20"/>
        <v>0</v>
      </c>
    </row>
    <row r="29" spans="1:55" s="6" customFormat="1" ht="15" x14ac:dyDescent="0.25">
      <c r="A29" s="21">
        <f t="shared" si="1"/>
        <v>20</v>
      </c>
      <c r="B29" s="122" t="s">
        <v>334</v>
      </c>
      <c r="C29" s="95">
        <v>1990</v>
      </c>
      <c r="D29" s="95" t="s">
        <v>41</v>
      </c>
      <c r="E29" s="143">
        <v>2265140</v>
      </c>
      <c r="F29" s="151"/>
      <c r="G29" s="53">
        <f>IF(F29="",0,VLOOKUP(F29,'points ind'!$A$2:$B$52,2,FALSE))</f>
        <v>0</v>
      </c>
      <c r="H29" s="51">
        <f>IF(F29="",0,VLOOKUP(F29,'points clubs'!$A$2:$B$51,2,FALSE))</f>
        <v>0</v>
      </c>
      <c r="I29" s="52"/>
      <c r="J29" s="53">
        <f>IF(I29="",0,VLOOKUP(I29,'points ind'!$A$2:$B$52,2,FALSE))</f>
        <v>0</v>
      </c>
      <c r="K29" s="51">
        <f>IF(I29="",0,VLOOKUP(I29,'points clubs'!$A$2:$B$51,2,FALSE))</f>
        <v>0</v>
      </c>
      <c r="L29" s="41">
        <v>7</v>
      </c>
      <c r="M29" s="25">
        <f>IF(L29="",0,VLOOKUP(L29,'points ind'!$A$2:$B$52,2,FALSE))</f>
        <v>70</v>
      </c>
      <c r="N29" s="48">
        <f>IF(L29="",0,VLOOKUP(L29,'points clubs'!$A$2:$B$51,2,FALSE))</f>
        <v>40</v>
      </c>
      <c r="O29" s="52"/>
      <c r="P29" s="53">
        <f>IF(O29="",0,VLOOKUP(O29,'points ind'!$A$2:$B$52,2,FALSE))</f>
        <v>0</v>
      </c>
      <c r="Q29" s="51">
        <f>IF(O29="",0,VLOOKUP(O29,'points clubs'!$A$2:$B$51,2,FALSE))</f>
        <v>0</v>
      </c>
      <c r="R29" s="41">
        <v>9</v>
      </c>
      <c r="S29" s="25">
        <f>IF(R29="",0,VLOOKUP(R29,'points ind'!$A$2:$B$52,2,FALSE))</f>
        <v>60</v>
      </c>
      <c r="T29" s="48">
        <f>IF(R29="",0,VLOOKUP(R29,'points clubs'!$A$2:$B$51,2,FALSE))</f>
        <v>25</v>
      </c>
      <c r="U29" s="41"/>
      <c r="V29" s="25">
        <f>IF(U29="",0,VLOOKUP(U29,'points ind'!$A$2:$B$52,2,FALSE))</f>
        <v>0</v>
      </c>
      <c r="W29" s="48">
        <f>IF(U29="",0,VLOOKUP(U29,'points clubs'!$A$2:$B$51,2,FALSE))</f>
        <v>0</v>
      </c>
      <c r="X29" s="41"/>
      <c r="Y29" s="25">
        <f>IF(X29="",0,VLOOKUP(X29,'points ind'!$A$2:$B$52,2,FALSE))</f>
        <v>0</v>
      </c>
      <c r="Z29" s="48">
        <f>IF(X29="",0,VLOOKUP(X29,'points clubs'!$A$2:$B$51,2,FALSE))</f>
        <v>0</v>
      </c>
      <c r="AA29" s="264"/>
      <c r="AB29" s="262">
        <f>IF(AA29="",0,VLOOKUP(AA29,'points ind'!$A$2:$B$52,2,FALSE))</f>
        <v>0</v>
      </c>
      <c r="AC29" s="263">
        <f>IF(AA29="",0,VLOOKUP(AA29,'points clubs'!$A$2:$B$51,2,FALSE))</f>
        <v>0</v>
      </c>
      <c r="AD29" s="41"/>
      <c r="AE29" s="25">
        <f>IF(AD29="",0,VLOOKUP(AD29,'points ind'!$A$2:$B$52,2,FALSE))</f>
        <v>0</v>
      </c>
      <c r="AF29" s="48">
        <f>IF(AD29="",0,VLOOKUP(AD29,'points clubs'!$A$2:$B$51,2,FALSE))</f>
        <v>0</v>
      </c>
      <c r="AG29" s="41"/>
      <c r="AH29" s="25">
        <f>IF(AG29="",0,VLOOKUP(AG29,'points ind'!$A$2:$B$52,2,FALSE))</f>
        <v>0</v>
      </c>
      <c r="AI29" s="48">
        <f>IF(AG29="",0,VLOOKUP(AG29,'points clubs'!$A$2:$B$51,2,FALSE))</f>
        <v>0</v>
      </c>
      <c r="AJ29" s="26">
        <f t="shared" si="2"/>
        <v>130</v>
      </c>
      <c r="AK29" s="63">
        <f t="shared" si="3"/>
        <v>20</v>
      </c>
      <c r="AL29" s="257">
        <f>IF(AG29&gt;0,(LARGE((G29,M29,P29,S29,V29,Y29,AB29,AE29),1)+LARGE((G29,M29,P29,S29,V29,Y29,AB29,AE29),2)+LARGE((G29,M29,P29,S29,V29,Y29,AB29,AE29),3)+LARGE((G29,M29,P29,S29,V29,Y29,AB29,AE29),4)+AH29),(LARGE((G29,M29,P29,S29,V29,Y29,AB29,AE29),1)+LARGE((G29,M29,P29,S29,V29,Y29,AB29,AE29),2)+LARGE((G29,M29,P29,S29,V29,Y29,AB29,AE29),3)+LARGE((G29,M29,P29,S29,V29,Y29,AB29,AE29),4)+LARGE((G29,M29,P29,S29,V29,Y29,AB29,AE29),5)))</f>
        <v>130</v>
      </c>
      <c r="AM29" s="258">
        <f t="shared" si="4"/>
        <v>20</v>
      </c>
      <c r="AN29" s="22">
        <f t="shared" si="5"/>
        <v>0</v>
      </c>
      <c r="AO29" s="23">
        <f t="shared" si="6"/>
        <v>0</v>
      </c>
      <c r="AP29" s="23">
        <f t="shared" si="7"/>
        <v>0</v>
      </c>
      <c r="AQ29" s="23">
        <f t="shared" si="8"/>
        <v>0</v>
      </c>
      <c r="AR29" s="23">
        <f t="shared" si="9"/>
        <v>65</v>
      </c>
      <c r="AS29" s="23">
        <f t="shared" si="10"/>
        <v>0</v>
      </c>
      <c r="AT29" s="23">
        <f t="shared" si="11"/>
        <v>0</v>
      </c>
      <c r="AU29" s="23">
        <f t="shared" si="12"/>
        <v>0</v>
      </c>
      <c r="AV29" s="23">
        <f t="shared" si="13"/>
        <v>0</v>
      </c>
      <c r="AW29" s="23">
        <f t="shared" si="14"/>
        <v>0</v>
      </c>
      <c r="AX29" s="23">
        <f t="shared" si="15"/>
        <v>0</v>
      </c>
      <c r="AY29" s="23">
        <f t="shared" si="16"/>
        <v>0</v>
      </c>
      <c r="AZ29" s="23">
        <f t="shared" si="17"/>
        <v>0</v>
      </c>
      <c r="BA29" s="23">
        <f t="shared" si="18"/>
        <v>0</v>
      </c>
      <c r="BB29" s="27">
        <f t="shared" si="19"/>
        <v>0</v>
      </c>
      <c r="BC29" s="226">
        <f t="shared" si="20"/>
        <v>0</v>
      </c>
    </row>
    <row r="30" spans="1:55" s="6" customFormat="1" ht="15" x14ac:dyDescent="0.25">
      <c r="A30" s="21">
        <f t="shared" si="1"/>
        <v>20</v>
      </c>
      <c r="B30" s="138" t="s">
        <v>367</v>
      </c>
      <c r="C30" s="139">
        <v>1994</v>
      </c>
      <c r="D30" s="139" t="s">
        <v>52</v>
      </c>
      <c r="E30" s="143">
        <v>2356773</v>
      </c>
      <c r="F30" s="152"/>
      <c r="G30" s="53">
        <f>IF(F30="",0,VLOOKUP(F30,'points ind'!$A$2:$B$52,2,FALSE))</f>
        <v>0</v>
      </c>
      <c r="H30" s="51">
        <f>IF(F30="",0,VLOOKUP(F30,'points clubs'!$A$2:$B$51,2,FALSE))</f>
        <v>0</v>
      </c>
      <c r="I30" s="54"/>
      <c r="J30" s="53">
        <f>IF(I30="",0,VLOOKUP(I30,'points ind'!$A$2:$B$52,2,FALSE))</f>
        <v>0</v>
      </c>
      <c r="K30" s="51">
        <f>IF(I30="",0,VLOOKUP(I30,'points clubs'!$A$2:$B$51,2,FALSE))</f>
        <v>0</v>
      </c>
      <c r="L30" s="42"/>
      <c r="M30" s="25">
        <f>IF(L30="",0,VLOOKUP(L30,'points ind'!$A$2:$B$52,2,FALSE))</f>
        <v>0</v>
      </c>
      <c r="N30" s="48">
        <f>IF(L30="",0,VLOOKUP(L30,'points clubs'!$A$2:$B$51,2,FALSE))</f>
        <v>0</v>
      </c>
      <c r="O30" s="54"/>
      <c r="P30" s="53">
        <f>IF(O30="",0,VLOOKUP(O30,'points ind'!$A$2:$B$52,2,FALSE))</f>
        <v>0</v>
      </c>
      <c r="Q30" s="51">
        <f>IF(O30="",0,VLOOKUP(O30,'points clubs'!$A$2:$B$51,2,FALSE))</f>
        <v>0</v>
      </c>
      <c r="R30" s="42"/>
      <c r="S30" s="25">
        <f>IF(R30="",0,VLOOKUP(R30,'points ind'!$A$2:$B$52,2,FALSE))</f>
        <v>0</v>
      </c>
      <c r="T30" s="48">
        <f>IF(R30="",0,VLOOKUP(R30,'points clubs'!$A$2:$B$51,2,FALSE))</f>
        <v>0</v>
      </c>
      <c r="U30" s="42"/>
      <c r="V30" s="25">
        <f>IF(U30="",0,VLOOKUP(U30,'points ind'!$A$2:$B$52,2,FALSE))</f>
        <v>0</v>
      </c>
      <c r="W30" s="48">
        <f>IF(U30="",0,VLOOKUP(U30,'points clubs'!$A$2:$B$51,2,FALSE))</f>
        <v>0</v>
      </c>
      <c r="X30" s="41">
        <v>11</v>
      </c>
      <c r="Y30" s="25">
        <f>IF(X30="",0,VLOOKUP(X30,'points ind'!$A$2:$B$52,2,FALSE))</f>
        <v>50</v>
      </c>
      <c r="Z30" s="48">
        <f>IF(X30="",0,VLOOKUP(X30,'points clubs'!$A$2:$B$51,2,FALSE))</f>
        <v>20</v>
      </c>
      <c r="AA30" s="261"/>
      <c r="AB30" s="262">
        <f>IF(AA30="",0,VLOOKUP(AA30,'points ind'!$A$2:$B$52,2,FALSE))</f>
        <v>0</v>
      </c>
      <c r="AC30" s="263">
        <f>IF(AA30="",0,VLOOKUP(AA30,'points clubs'!$A$2:$B$51,2,FALSE))</f>
        <v>0</v>
      </c>
      <c r="AD30" s="42">
        <v>14</v>
      </c>
      <c r="AE30" s="25">
        <f>IF(AD30="",0,VLOOKUP(AD30,'points ind'!$A$2:$B$52,2,FALSE))</f>
        <v>44</v>
      </c>
      <c r="AF30" s="48">
        <f>IF(AD30="",0,VLOOKUP(AD30,'points clubs'!$A$2:$B$51,2,FALSE))</f>
        <v>14</v>
      </c>
      <c r="AG30" s="42">
        <v>18</v>
      </c>
      <c r="AH30" s="25">
        <f>IF(AG30="",0,VLOOKUP(AG30,'points ind'!$A$2:$B$52,2,FALSE))</f>
        <v>36</v>
      </c>
      <c r="AI30" s="48">
        <f>IF(AG30="",0,VLOOKUP(AG30,'points clubs'!$A$2:$B$51,2,FALSE))</f>
        <v>6</v>
      </c>
      <c r="AJ30" s="26">
        <f t="shared" si="2"/>
        <v>130</v>
      </c>
      <c r="AK30" s="63">
        <f t="shared" si="3"/>
        <v>20</v>
      </c>
      <c r="AL30" s="257">
        <f>IF(AG30&gt;0,(LARGE((G30,M30,P30,S30,V30,Y30,AB30,AE30),1)+LARGE((G30,M30,P30,S30,V30,Y30,AB30,AE30),2)+LARGE((G30,M30,P30,S30,V30,Y30,AB30,AE30),3)+LARGE((G30,M30,P30,S30,V30,Y30,AB30,AE30),4)+AH30),(LARGE((G30,M30,P30,S30,V30,Y30,AB30,AE30),1)+LARGE((G30,M30,P30,S30,V30,Y30,AB30,AE30),2)+LARGE((G30,M30,P30,S30,V30,Y30,AB30,AE30),3)+LARGE((G30,M30,P30,S30,V30,Y30,AB30,AE30),4)+LARGE((G30,M30,P30,S30,V30,Y30,AB30,AE30),5)))</f>
        <v>130</v>
      </c>
      <c r="AM30" s="258">
        <f t="shared" si="4"/>
        <v>20</v>
      </c>
      <c r="AN30" s="22">
        <f t="shared" si="5"/>
        <v>0</v>
      </c>
      <c r="AO30" s="23">
        <f t="shared" si="6"/>
        <v>0</v>
      </c>
      <c r="AP30" s="23">
        <f t="shared" si="7"/>
        <v>0</v>
      </c>
      <c r="AQ30" s="23">
        <f t="shared" si="8"/>
        <v>0</v>
      </c>
      <c r="AR30" s="23">
        <f t="shared" si="9"/>
        <v>0</v>
      </c>
      <c r="AS30" s="23">
        <f t="shared" si="10"/>
        <v>0</v>
      </c>
      <c r="AT30" s="23">
        <f t="shared" si="11"/>
        <v>0</v>
      </c>
      <c r="AU30" s="23">
        <f t="shared" si="12"/>
        <v>0</v>
      </c>
      <c r="AV30" s="23">
        <f t="shared" si="13"/>
        <v>0</v>
      </c>
      <c r="AW30" s="23">
        <f t="shared" si="14"/>
        <v>0</v>
      </c>
      <c r="AX30" s="23">
        <f t="shared" si="15"/>
        <v>0</v>
      </c>
      <c r="AY30" s="23">
        <f t="shared" si="16"/>
        <v>0</v>
      </c>
      <c r="AZ30" s="23">
        <f t="shared" si="17"/>
        <v>0</v>
      </c>
      <c r="BA30" s="23">
        <f t="shared" si="18"/>
        <v>40</v>
      </c>
      <c r="BB30" s="27">
        <f t="shared" si="19"/>
        <v>0</v>
      </c>
      <c r="BC30" s="226">
        <f t="shared" si="20"/>
        <v>0</v>
      </c>
    </row>
    <row r="31" spans="1:55" s="6" customFormat="1" ht="15" x14ac:dyDescent="0.25">
      <c r="A31" s="21">
        <f t="shared" si="1"/>
        <v>22</v>
      </c>
      <c r="B31" s="127" t="s">
        <v>349</v>
      </c>
      <c r="C31" s="95">
        <v>1966</v>
      </c>
      <c r="D31" s="95" t="s">
        <v>21</v>
      </c>
      <c r="E31" s="143">
        <v>1343065</v>
      </c>
      <c r="F31" s="151"/>
      <c r="G31" s="53">
        <f>IF(F31="",0,VLOOKUP(F31,'points ind'!$A$2:$B$52,2,FALSE))</f>
        <v>0</v>
      </c>
      <c r="H31" s="51">
        <f>IF(F31="",0,VLOOKUP(F31,'points clubs'!$A$2:$B$51,2,FALSE))</f>
        <v>0</v>
      </c>
      <c r="I31" s="52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>
        <v>19</v>
      </c>
      <c r="M31" s="25">
        <f>IF(L31="",0,VLOOKUP(L31,'points ind'!$A$2:$B$52,2,FALSE))</f>
        <v>34</v>
      </c>
      <c r="N31" s="48">
        <f>IF(L31="",0,VLOOKUP(L31,'points clubs'!$A$2:$B$51,2,FALSE))</f>
        <v>4</v>
      </c>
      <c r="O31" s="54"/>
      <c r="P31" s="53">
        <f>IF(O31="",0,VLOOKUP(O31,'points ind'!$A$2:$B$52,2,FALSE))</f>
        <v>0</v>
      </c>
      <c r="Q31" s="51">
        <f>IF(O31="",0,VLOOKUP(O31,'points clubs'!$A$2:$B$51,2,FALSE))</f>
        <v>0</v>
      </c>
      <c r="R31" s="42">
        <v>16</v>
      </c>
      <c r="S31" s="25">
        <f>IF(R31="",0,VLOOKUP(R31,'points ind'!$A$2:$B$52,2,FALSE))</f>
        <v>40</v>
      </c>
      <c r="T31" s="48">
        <f>IF(R31="",0,VLOOKUP(R31,'points clubs'!$A$2:$B$51,2,FALSE))</f>
        <v>10</v>
      </c>
      <c r="U31" s="42">
        <v>14</v>
      </c>
      <c r="V31" s="25">
        <f>IF(U31="",0,VLOOKUP(U31,'points ind'!$A$2:$B$52,2,FALSE))</f>
        <v>44</v>
      </c>
      <c r="W31" s="48">
        <f>IF(U31="",0,VLOOKUP(U31,'points clubs'!$A$2:$B$51,2,FALSE))</f>
        <v>14</v>
      </c>
      <c r="X31" s="41"/>
      <c r="Y31" s="25">
        <f>IF(X31="",0,VLOOKUP(X31,'points ind'!$A$2:$B$52,2,FALSE))</f>
        <v>0</v>
      </c>
      <c r="Z31" s="48">
        <f>IF(X31="",0,VLOOKUP(X31,'points clubs'!$A$2:$B$51,2,FALSE))</f>
        <v>0</v>
      </c>
      <c r="AA31" s="261"/>
      <c r="AB31" s="262">
        <f>IF(AA31="",0,VLOOKUP(AA31,'points ind'!$A$2:$B$52,2,FALSE))</f>
        <v>0</v>
      </c>
      <c r="AC31" s="263">
        <f>IF(AA31="",0,VLOOKUP(AA31,'points clubs'!$A$2:$B$51,2,FALSE))</f>
        <v>0</v>
      </c>
      <c r="AD31" s="41"/>
      <c r="AE31" s="25">
        <f>IF(AD31="",0,VLOOKUP(AD31,'points ind'!$A$2:$B$52,2,FALSE))</f>
        <v>0</v>
      </c>
      <c r="AF31" s="48">
        <f>IF(AD31="",0,VLOOKUP(AD31,'points clubs'!$A$2:$B$51,2,FALSE))</f>
        <v>0</v>
      </c>
      <c r="AG31" s="41"/>
      <c r="AH31" s="25">
        <f>IF(AG31="",0,VLOOKUP(AG31,'points ind'!$A$2:$B$52,2,FALSE))</f>
        <v>0</v>
      </c>
      <c r="AI31" s="48">
        <f>IF(AG31="",0,VLOOKUP(AG31,'points clubs'!$A$2:$B$51,2,FALSE))</f>
        <v>0</v>
      </c>
      <c r="AJ31" s="26">
        <f t="shared" si="2"/>
        <v>118</v>
      </c>
      <c r="AK31" s="63">
        <f t="shared" si="3"/>
        <v>22</v>
      </c>
      <c r="AL31" s="257">
        <f>IF(AG31&gt;0,(LARGE((G31,M31,P31,S31,V31,Y31,AB31,AE31),1)+LARGE((G31,M31,P31,S31,V31,Y31,AB31,AE31),2)+LARGE((G31,M31,P31,S31,V31,Y31,AB31,AE31),3)+LARGE((G31,M31,P31,S31,V31,Y31,AB31,AE31),4)+AH31),(LARGE((G31,M31,P31,S31,V31,Y31,AB31,AE31),1)+LARGE((G31,M31,P31,S31,V31,Y31,AB31,AE31),2)+LARGE((G31,M31,P31,S31,V31,Y31,AB31,AE31),3)+LARGE((G31,M31,P31,S31,V31,Y31,AB31,AE31),4)+LARGE((G31,M31,P31,S31,V31,Y31,AB31,AE31),5)))</f>
        <v>118</v>
      </c>
      <c r="AM31" s="258">
        <f t="shared" si="4"/>
        <v>22</v>
      </c>
      <c r="AN31" s="22">
        <f t="shared" si="5"/>
        <v>0</v>
      </c>
      <c r="AO31" s="23">
        <f t="shared" si="6"/>
        <v>0</v>
      </c>
      <c r="AP31" s="23">
        <f t="shared" si="7"/>
        <v>0</v>
      </c>
      <c r="AQ31" s="23">
        <f t="shared" si="8"/>
        <v>0</v>
      </c>
      <c r="AR31" s="23">
        <f t="shared" si="9"/>
        <v>0</v>
      </c>
      <c r="AS31" s="23">
        <f t="shared" si="10"/>
        <v>0</v>
      </c>
      <c r="AT31" s="23">
        <f t="shared" si="11"/>
        <v>0</v>
      </c>
      <c r="AU31" s="23">
        <f t="shared" si="12"/>
        <v>0</v>
      </c>
      <c r="AV31" s="23">
        <f t="shared" si="13"/>
        <v>0</v>
      </c>
      <c r="AW31" s="23">
        <f t="shared" si="14"/>
        <v>0</v>
      </c>
      <c r="AX31" s="23">
        <f t="shared" si="15"/>
        <v>0</v>
      </c>
      <c r="AY31" s="23">
        <f t="shared" si="16"/>
        <v>28</v>
      </c>
      <c r="AZ31" s="23">
        <f t="shared" si="17"/>
        <v>0</v>
      </c>
      <c r="BA31" s="23">
        <f t="shared" si="18"/>
        <v>0</v>
      </c>
      <c r="BB31" s="27">
        <f t="shared" si="19"/>
        <v>0</v>
      </c>
      <c r="BC31" s="226">
        <f t="shared" si="20"/>
        <v>0</v>
      </c>
    </row>
    <row r="32" spans="1:55" ht="15" x14ac:dyDescent="0.25">
      <c r="A32" s="21">
        <f t="shared" si="1"/>
        <v>23</v>
      </c>
      <c r="B32" s="99" t="s">
        <v>500</v>
      </c>
      <c r="C32" s="95">
        <v>1987</v>
      </c>
      <c r="D32" s="95" t="s">
        <v>19</v>
      </c>
      <c r="E32" s="143">
        <v>2189212</v>
      </c>
      <c r="F32" s="152"/>
      <c r="G32" s="53">
        <f>IF(F32="",0,VLOOKUP(F32,'points ind'!$A$2:$B$52,2,FALSE))</f>
        <v>0</v>
      </c>
      <c r="H32" s="51">
        <f>IF(F32="",0,VLOOKUP(F32,'points clubs'!$A$2:$B$51,2,FALSE))</f>
        <v>0</v>
      </c>
      <c r="I32" s="54"/>
      <c r="J32" s="53">
        <f>IF(I32="",0,VLOOKUP(I32,'points ind'!$A$2:$B$52,2,FALSE))</f>
        <v>0</v>
      </c>
      <c r="K32" s="51">
        <f>IF(I32="",0,VLOOKUP(I32,'points clubs'!$A$2:$B$51,2,FALSE))</f>
        <v>0</v>
      </c>
      <c r="L32" s="42"/>
      <c r="M32" s="25">
        <f>IF(L32="",0,VLOOKUP(L32,'points ind'!$A$2:$B$52,2,FALSE))</f>
        <v>0</v>
      </c>
      <c r="N32" s="48">
        <f>IF(L32="",0,VLOOKUP(L32,'points clubs'!$A$2:$B$51,2,FALSE))</f>
        <v>0</v>
      </c>
      <c r="O32" s="54"/>
      <c r="P32" s="53">
        <f>IF(O32="",0,VLOOKUP(O32,'points ind'!$A$2:$B$52,2,FALSE))</f>
        <v>0</v>
      </c>
      <c r="Q32" s="51">
        <f>IF(O32="",0,VLOOKUP(O32,'points clubs'!$A$2:$B$51,2,FALSE))</f>
        <v>0</v>
      </c>
      <c r="R32" s="42"/>
      <c r="S32" s="25">
        <f>IF(R32="",0,VLOOKUP(R32,'points ind'!$A$2:$B$52,2,FALSE))</f>
        <v>0</v>
      </c>
      <c r="T32" s="48">
        <f>IF(R32="",0,VLOOKUP(R32,'points clubs'!$A$2:$B$51,2,FALSE))</f>
        <v>0</v>
      </c>
      <c r="U32" s="42"/>
      <c r="V32" s="25">
        <f>IF(U32="",0,VLOOKUP(U32,'points ind'!$A$2:$B$52,2,FALSE))</f>
        <v>0</v>
      </c>
      <c r="W32" s="48">
        <f>IF(U32="",0,VLOOKUP(U32,'points clubs'!$A$2:$B$51,2,FALSE))</f>
        <v>0</v>
      </c>
      <c r="X32" s="42">
        <v>13</v>
      </c>
      <c r="Y32" s="25">
        <f>IF(X32="",0,VLOOKUP(X32,'points ind'!$A$2:$B$52,2,FALSE))</f>
        <v>46</v>
      </c>
      <c r="Z32" s="48">
        <f>IF(X32="",0,VLOOKUP(X32,'points clubs'!$A$2:$B$51,2,FALSE))</f>
        <v>16</v>
      </c>
      <c r="AA32" s="264"/>
      <c r="AB32" s="262">
        <f>IF(AA32="",0,VLOOKUP(AA32,'points ind'!$A$2:$B$52,2,FALSE))</f>
        <v>0</v>
      </c>
      <c r="AC32" s="263">
        <f>IF(AA32="",0,VLOOKUP(AA32,'points clubs'!$A$2:$B$51,2,FALSE))</f>
        <v>0</v>
      </c>
      <c r="AD32" s="42">
        <v>8</v>
      </c>
      <c r="AE32" s="25">
        <f>IF(AD32="",0,VLOOKUP(AD32,'points ind'!$A$2:$B$52,2,FALSE))</f>
        <v>65</v>
      </c>
      <c r="AF32" s="48">
        <f>IF(AD32="",0,VLOOKUP(AD32,'points clubs'!$A$2:$B$51,2,FALSE))</f>
        <v>30</v>
      </c>
      <c r="AG32" s="42"/>
      <c r="AH32" s="25">
        <f>IF(AG32="",0,VLOOKUP(AG32,'points ind'!$A$2:$B$52,2,FALSE))</f>
        <v>0</v>
      </c>
      <c r="AI32" s="48">
        <f>IF(AG32="",0,VLOOKUP(AG32,'points clubs'!$A$2:$B$51,2,FALSE))</f>
        <v>0</v>
      </c>
      <c r="AJ32" s="26">
        <f t="shared" si="2"/>
        <v>111</v>
      </c>
      <c r="AK32" s="63">
        <f t="shared" si="3"/>
        <v>23</v>
      </c>
      <c r="AL32" s="257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111</v>
      </c>
      <c r="AM32" s="258">
        <f t="shared" si="4"/>
        <v>23</v>
      </c>
      <c r="AN32" s="22">
        <f t="shared" si="5"/>
        <v>0</v>
      </c>
      <c r="AO32" s="23">
        <f t="shared" si="6"/>
        <v>0</v>
      </c>
      <c r="AP32" s="23">
        <f t="shared" si="7"/>
        <v>0</v>
      </c>
      <c r="AQ32" s="23">
        <f t="shared" si="8"/>
        <v>0</v>
      </c>
      <c r="AR32" s="23">
        <f t="shared" si="9"/>
        <v>0</v>
      </c>
      <c r="AS32" s="23">
        <f t="shared" si="10"/>
        <v>0</v>
      </c>
      <c r="AT32" s="23">
        <f t="shared" si="11"/>
        <v>0</v>
      </c>
      <c r="AU32" s="23">
        <f t="shared" si="12"/>
        <v>0</v>
      </c>
      <c r="AV32" s="23">
        <f t="shared" si="13"/>
        <v>0</v>
      </c>
      <c r="AW32" s="23">
        <f t="shared" si="14"/>
        <v>46</v>
      </c>
      <c r="AX32" s="23">
        <f t="shared" si="15"/>
        <v>0</v>
      </c>
      <c r="AY32" s="23">
        <f t="shared" si="16"/>
        <v>0</v>
      </c>
      <c r="AZ32" s="23">
        <f t="shared" si="17"/>
        <v>0</v>
      </c>
      <c r="BA32" s="23">
        <f t="shared" si="18"/>
        <v>0</v>
      </c>
      <c r="BB32" s="27">
        <f t="shared" si="19"/>
        <v>0</v>
      </c>
      <c r="BC32" s="226">
        <f t="shared" si="20"/>
        <v>0</v>
      </c>
    </row>
    <row r="33" spans="1:55" ht="15" x14ac:dyDescent="0.25">
      <c r="A33" s="21">
        <f t="shared" si="1"/>
        <v>24</v>
      </c>
      <c r="B33" s="28" t="s">
        <v>486</v>
      </c>
      <c r="C33" s="29">
        <v>1983</v>
      </c>
      <c r="D33" s="29" t="s">
        <v>15</v>
      </c>
      <c r="E33" s="143">
        <v>2251961</v>
      </c>
      <c r="F33" s="152"/>
      <c r="G33" s="53">
        <f>IF(F33="",0,VLOOKUP(F33,'points ind'!$A$2:$B$52,2,FALSE))</f>
        <v>0</v>
      </c>
      <c r="H33" s="51">
        <f>IF(F33="",0,VLOOKUP(F33,'points clubs'!$A$2:$B$51,2,FALSE))</f>
        <v>0</v>
      </c>
      <c r="I33" s="54"/>
      <c r="J33" s="53">
        <f>IF(I33="",0,VLOOKUP(I33,'points ind'!$A$2:$B$52,2,FALSE))</f>
        <v>0</v>
      </c>
      <c r="K33" s="51">
        <f>IF(I33="",0,VLOOKUP(I33,'points clubs'!$A$2:$B$51,2,FALSE))</f>
        <v>0</v>
      </c>
      <c r="L33" s="42"/>
      <c r="M33" s="25">
        <f>IF(L33="",0,VLOOKUP(L33,'points ind'!$A$2:$B$52,2,FALSE))</f>
        <v>0</v>
      </c>
      <c r="N33" s="48">
        <f>IF(L33="",0,VLOOKUP(L33,'points clubs'!$A$2:$B$51,2,FALSE))</f>
        <v>0</v>
      </c>
      <c r="O33" s="54"/>
      <c r="P33" s="53">
        <f>IF(O33="",0,VLOOKUP(O33,'points ind'!$A$2:$B$52,2,FALSE))</f>
        <v>0</v>
      </c>
      <c r="Q33" s="51">
        <f>IF(O33="",0,VLOOKUP(O33,'points clubs'!$A$2:$B$51,2,FALSE))</f>
        <v>0</v>
      </c>
      <c r="R33" s="42">
        <v>18</v>
      </c>
      <c r="S33" s="25">
        <f>IF(R33="",0,VLOOKUP(R33,'points ind'!$A$2:$B$52,2,FALSE))</f>
        <v>36</v>
      </c>
      <c r="T33" s="48">
        <f>IF(R33="",0,VLOOKUP(R33,'points clubs'!$A$2:$B$51,2,FALSE))</f>
        <v>6</v>
      </c>
      <c r="U33" s="41">
        <v>15</v>
      </c>
      <c r="V33" s="25">
        <f>IF(U33="",0,VLOOKUP(U33,'points ind'!$A$2:$B$52,2,FALSE))</f>
        <v>42</v>
      </c>
      <c r="W33" s="48">
        <f>IF(U33="",0,VLOOKUP(U33,'points clubs'!$A$2:$B$51,2,FALSE))</f>
        <v>12</v>
      </c>
      <c r="X33" s="41">
        <v>23</v>
      </c>
      <c r="Y33" s="25">
        <f>IF(X33="",0,VLOOKUP(X33,'points ind'!$A$2:$B$52,2,FALSE))</f>
        <v>26</v>
      </c>
      <c r="Z33" s="48">
        <f>IF(X33="",0,VLOOKUP(X33,'points clubs'!$A$2:$B$51,2,FALSE))</f>
        <v>0</v>
      </c>
      <c r="AA33" s="264"/>
      <c r="AB33" s="262">
        <f>IF(AA33="",0,VLOOKUP(AA33,'points ind'!$A$2:$B$52,2,FALSE))</f>
        <v>0</v>
      </c>
      <c r="AC33" s="263">
        <f>IF(AA33="",0,VLOOKUP(AA33,'points clubs'!$A$2:$B$51,2,FALSE))</f>
        <v>0</v>
      </c>
      <c r="AD33" s="41"/>
      <c r="AE33" s="25">
        <f>IF(AD33="",0,VLOOKUP(AD33,'points ind'!$A$2:$B$52,2,FALSE))</f>
        <v>0</v>
      </c>
      <c r="AF33" s="48">
        <f>IF(AD33="",0,VLOOKUP(AD33,'points clubs'!$A$2:$B$51,2,FALSE))</f>
        <v>0</v>
      </c>
      <c r="AG33" s="41"/>
      <c r="AH33" s="25">
        <f>IF(AG33="",0,VLOOKUP(AG33,'points ind'!$A$2:$B$52,2,FALSE))</f>
        <v>0</v>
      </c>
      <c r="AI33" s="48">
        <f>IF(AG33="",0,VLOOKUP(AG33,'points clubs'!$A$2:$B$51,2,FALSE))</f>
        <v>0</v>
      </c>
      <c r="AJ33" s="26">
        <f t="shared" si="2"/>
        <v>104</v>
      </c>
      <c r="AK33" s="63">
        <f t="shared" si="3"/>
        <v>24</v>
      </c>
      <c r="AL33" s="257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104</v>
      </c>
      <c r="AM33" s="258">
        <f t="shared" si="4"/>
        <v>24</v>
      </c>
      <c r="AN33" s="22">
        <f t="shared" si="5"/>
        <v>0</v>
      </c>
      <c r="AO33" s="23">
        <f t="shared" si="6"/>
        <v>0</v>
      </c>
      <c r="AP33" s="23">
        <f t="shared" si="7"/>
        <v>0</v>
      </c>
      <c r="AQ33" s="23">
        <f t="shared" si="8"/>
        <v>0</v>
      </c>
      <c r="AR33" s="23">
        <f t="shared" si="9"/>
        <v>0</v>
      </c>
      <c r="AS33" s="23">
        <f t="shared" si="10"/>
        <v>18</v>
      </c>
      <c r="AT33" s="23">
        <f t="shared" si="11"/>
        <v>0</v>
      </c>
      <c r="AU33" s="23">
        <f t="shared" si="12"/>
        <v>0</v>
      </c>
      <c r="AV33" s="23">
        <f t="shared" si="13"/>
        <v>0</v>
      </c>
      <c r="AW33" s="23">
        <f t="shared" si="14"/>
        <v>0</v>
      </c>
      <c r="AX33" s="23">
        <f t="shared" si="15"/>
        <v>0</v>
      </c>
      <c r="AY33" s="23">
        <f t="shared" si="16"/>
        <v>0</v>
      </c>
      <c r="AZ33" s="23">
        <f t="shared" si="17"/>
        <v>0</v>
      </c>
      <c r="BA33" s="23">
        <f t="shared" si="18"/>
        <v>0</v>
      </c>
      <c r="BB33" s="27">
        <f t="shared" si="19"/>
        <v>0</v>
      </c>
      <c r="BC33" s="226">
        <f t="shared" si="20"/>
        <v>0</v>
      </c>
    </row>
    <row r="34" spans="1:55" ht="15" x14ac:dyDescent="0.25">
      <c r="A34" s="21">
        <f t="shared" si="1"/>
        <v>25</v>
      </c>
      <c r="B34" s="99" t="s">
        <v>343</v>
      </c>
      <c r="C34" s="95">
        <v>1989</v>
      </c>
      <c r="D34" s="95" t="s">
        <v>15</v>
      </c>
      <c r="E34" s="142"/>
      <c r="F34" s="152"/>
      <c r="G34" s="53">
        <f>IF(F34="",0,VLOOKUP(F34,'points ind'!$A$2:$B$52,2,FALSE))</f>
        <v>0</v>
      </c>
      <c r="H34" s="51">
        <f>IF(F34="",0,VLOOKUP(F34,'points clubs'!$A$2:$B$51,2,FALSE))</f>
        <v>0</v>
      </c>
      <c r="I34" s="54"/>
      <c r="J34" s="53">
        <f>IF(I34="",0,VLOOKUP(I34,'points ind'!$A$2:$B$52,2,FALSE))</f>
        <v>0</v>
      </c>
      <c r="K34" s="51">
        <f>IF(I34="",0,VLOOKUP(I34,'points clubs'!$A$2:$B$51,2,FALSE))</f>
        <v>0</v>
      </c>
      <c r="L34" s="42"/>
      <c r="M34" s="25">
        <f>IF(L34="",0,VLOOKUP(L34,'points ind'!$A$2:$B$52,2,FALSE))</f>
        <v>0</v>
      </c>
      <c r="N34" s="48">
        <f>IF(L34="",0,VLOOKUP(L34,'points clubs'!$A$2:$B$51,2,FALSE))</f>
        <v>0</v>
      </c>
      <c r="O34" s="52"/>
      <c r="P34" s="53">
        <f>IF(O34="",0,VLOOKUP(O34,'points ind'!$A$2:$B$52,2,FALSE))</f>
        <v>0</v>
      </c>
      <c r="Q34" s="51">
        <f>IF(O34="",0,VLOOKUP(O34,'points clubs'!$A$2:$B$51,2,FALSE))</f>
        <v>0</v>
      </c>
      <c r="R34" s="41"/>
      <c r="S34" s="25">
        <f>IF(R34="",0,VLOOKUP(R34,'points ind'!$A$2:$B$52,2,FALSE))</f>
        <v>0</v>
      </c>
      <c r="T34" s="48">
        <f>IF(R34="",0,VLOOKUP(R34,'points clubs'!$A$2:$B$51,2,FALSE))</f>
        <v>0</v>
      </c>
      <c r="U34" s="42"/>
      <c r="V34" s="25">
        <f>IF(U34="",0,VLOOKUP(U34,'points ind'!$A$2:$B$52,2,FALSE))</f>
        <v>0</v>
      </c>
      <c r="W34" s="48">
        <f>IF(U34="",0,VLOOKUP(U34,'points clubs'!$A$2:$B$51,2,FALSE))</f>
        <v>0</v>
      </c>
      <c r="X34" s="42"/>
      <c r="Y34" s="25">
        <f>IF(X34="",0,VLOOKUP(X34,'points ind'!$A$2:$B$52,2,FALSE))</f>
        <v>0</v>
      </c>
      <c r="Z34" s="48">
        <f>IF(X34="",0,VLOOKUP(X34,'points clubs'!$A$2:$B$51,2,FALSE))</f>
        <v>0</v>
      </c>
      <c r="AA34" s="264"/>
      <c r="AB34" s="262">
        <f>IF(AA34="",0,VLOOKUP(AA34,'points ind'!$A$2:$B$52,2,FALSE))</f>
        <v>0</v>
      </c>
      <c r="AC34" s="263">
        <f>IF(AA34="",0,VLOOKUP(AA34,'points clubs'!$A$2:$B$51,2,FALSE))</f>
        <v>0</v>
      </c>
      <c r="AD34" s="41"/>
      <c r="AE34" s="25">
        <f>IF(AD34="",0,VLOOKUP(AD34,'points ind'!$A$2:$B$52,2,FALSE))</f>
        <v>0</v>
      </c>
      <c r="AF34" s="48">
        <f>IF(AD34="",0,VLOOKUP(AD34,'points clubs'!$A$2:$B$51,2,FALSE))</f>
        <v>0</v>
      </c>
      <c r="AG34" s="41">
        <v>1</v>
      </c>
      <c r="AH34" s="25">
        <f>IF(AG34="",0,VLOOKUP(AG34,'points ind'!$A$2:$B$52,2,FALSE))</f>
        <v>100</v>
      </c>
      <c r="AI34" s="48">
        <f>IF(AG34="",0,VLOOKUP(AG34,'points clubs'!$A$2:$B$51,2,FALSE))</f>
        <v>100</v>
      </c>
      <c r="AJ34" s="26">
        <f t="shared" si="2"/>
        <v>100</v>
      </c>
      <c r="AK34" s="63">
        <f t="shared" si="3"/>
        <v>25</v>
      </c>
      <c r="AL34" s="257">
        <f>IF(AG34&gt;0,(LARGE((G34,M34,P34,S34,V34,Y34,AB34,AE34),1)+LARGE((G34,M34,P34,S34,V34,Y34,AB34,AE34),2)+LARGE((G34,M34,P34,S34,V34,Y34,AB34,AE34),3)+LARGE((G34,M34,P34,S34,V34,Y34,AB34,AE34),4)+AH34),(LARGE((G34,M34,P34,S34,V34,Y34,AB34,AE34),1)+LARGE((G34,M34,P34,S34,V34,Y34,AB34,AE34),2)+LARGE((G34,M34,P34,S34,V34,Y34,AB34,AE34),3)+LARGE((G34,M34,P34,S34,V34,Y34,AB34,AE34),4)+LARGE((G34,M34,P34,S34,V34,Y34,AB34,AE34),5)))</f>
        <v>100</v>
      </c>
      <c r="AM34" s="258">
        <f t="shared" si="4"/>
        <v>25</v>
      </c>
      <c r="AN34" s="22">
        <f t="shared" si="5"/>
        <v>0</v>
      </c>
      <c r="AO34" s="23">
        <f t="shared" si="6"/>
        <v>0</v>
      </c>
      <c r="AP34" s="23">
        <f t="shared" si="7"/>
        <v>0</v>
      </c>
      <c r="AQ34" s="23">
        <f t="shared" si="8"/>
        <v>0</v>
      </c>
      <c r="AR34" s="23">
        <f t="shared" si="9"/>
        <v>0</v>
      </c>
      <c r="AS34" s="23">
        <f t="shared" si="10"/>
        <v>100</v>
      </c>
      <c r="AT34" s="23">
        <f t="shared" si="11"/>
        <v>0</v>
      </c>
      <c r="AU34" s="23">
        <f t="shared" si="12"/>
        <v>0</v>
      </c>
      <c r="AV34" s="23">
        <f t="shared" si="13"/>
        <v>0</v>
      </c>
      <c r="AW34" s="23">
        <f t="shared" si="14"/>
        <v>0</v>
      </c>
      <c r="AX34" s="23">
        <f t="shared" si="15"/>
        <v>0</v>
      </c>
      <c r="AY34" s="23">
        <f t="shared" si="16"/>
        <v>0</v>
      </c>
      <c r="AZ34" s="23">
        <f t="shared" si="17"/>
        <v>0</v>
      </c>
      <c r="BA34" s="23">
        <f t="shared" si="18"/>
        <v>0</v>
      </c>
      <c r="BB34" s="27">
        <f t="shared" si="19"/>
        <v>0</v>
      </c>
      <c r="BC34" s="226">
        <f t="shared" si="20"/>
        <v>0</v>
      </c>
    </row>
    <row r="35" spans="1:55" ht="15" x14ac:dyDescent="0.25">
      <c r="A35" s="21">
        <f t="shared" si="1"/>
        <v>25</v>
      </c>
      <c r="B35" s="99" t="s">
        <v>344</v>
      </c>
      <c r="C35" s="95">
        <v>1992</v>
      </c>
      <c r="D35" s="95" t="s">
        <v>17</v>
      </c>
      <c r="E35" s="143">
        <v>2326175</v>
      </c>
      <c r="F35" s="152"/>
      <c r="G35" s="53">
        <f>IF(F35="",0,VLOOKUP(F35,'points ind'!$A$2:$B$52,2,FALSE))</f>
        <v>0</v>
      </c>
      <c r="H35" s="51">
        <f>IF(F35="",0,VLOOKUP(F35,'points clubs'!$A$2:$B$51,2,FALSE))</f>
        <v>0</v>
      </c>
      <c r="I35" s="54"/>
      <c r="J35" s="53">
        <f>IF(I35="",0,VLOOKUP(I35,'points ind'!$A$2:$B$52,2,FALSE))</f>
        <v>0</v>
      </c>
      <c r="K35" s="51">
        <f>IF(I35="",0,VLOOKUP(I35,'points clubs'!$A$2:$B$51,2,FALSE))</f>
        <v>0</v>
      </c>
      <c r="L35" s="42"/>
      <c r="M35" s="25">
        <f>IF(L35="",0,VLOOKUP(L35,'points ind'!$A$2:$B$52,2,FALSE))</f>
        <v>0</v>
      </c>
      <c r="N35" s="48">
        <f>IF(L35="",0,VLOOKUP(L35,'points clubs'!$A$2:$B$51,2,FALSE))</f>
        <v>0</v>
      </c>
      <c r="O35" s="54"/>
      <c r="P35" s="53">
        <f>IF(O35="",0,VLOOKUP(O35,'points ind'!$A$2:$B$52,2,FALSE))</f>
        <v>0</v>
      </c>
      <c r="Q35" s="51">
        <f>IF(O35="",0,VLOOKUP(O35,'points clubs'!$A$2:$B$51,2,FALSE))</f>
        <v>0</v>
      </c>
      <c r="R35" s="42"/>
      <c r="S35" s="25">
        <f>IF(R35="",0,VLOOKUP(R35,'points ind'!$A$2:$B$52,2,FALSE))</f>
        <v>0</v>
      </c>
      <c r="T35" s="48">
        <f>IF(R35="",0,VLOOKUP(R35,'points clubs'!$A$2:$B$51,2,FALSE))</f>
        <v>0</v>
      </c>
      <c r="U35" s="181">
        <v>1</v>
      </c>
      <c r="V35" s="25">
        <f>IF(U35="",0,VLOOKUP(U35,'points ind'!$A$2:$B$52,2,FALSE))</f>
        <v>100</v>
      </c>
      <c r="W35" s="48">
        <f>IF(U35="",0,VLOOKUP(U35,'points clubs'!$A$2:$B$51,2,FALSE))</f>
        <v>100</v>
      </c>
      <c r="X35" s="41"/>
      <c r="Y35" s="25">
        <f>IF(X35="",0,VLOOKUP(X35,'points ind'!$A$2:$B$52,2,FALSE))</f>
        <v>0</v>
      </c>
      <c r="Z35" s="48">
        <f>IF(X35="",0,VLOOKUP(X35,'points clubs'!$A$2:$B$51,2,FALSE))</f>
        <v>0</v>
      </c>
      <c r="AA35" s="264"/>
      <c r="AB35" s="262">
        <f>IF(AA35="",0,VLOOKUP(AA35,'points ind'!$A$2:$B$52,2,FALSE))</f>
        <v>0</v>
      </c>
      <c r="AC35" s="263">
        <f>IF(AA35="",0,VLOOKUP(AA35,'points clubs'!$A$2:$B$51,2,FALSE))</f>
        <v>0</v>
      </c>
      <c r="AD35" s="41"/>
      <c r="AE35" s="25">
        <f>IF(AD35="",0,VLOOKUP(AD35,'points ind'!$A$2:$B$52,2,FALSE))</f>
        <v>0</v>
      </c>
      <c r="AF35" s="48">
        <f>IF(AD35="",0,VLOOKUP(AD35,'points clubs'!$A$2:$B$51,2,FALSE))</f>
        <v>0</v>
      </c>
      <c r="AG35" s="41"/>
      <c r="AH35" s="25">
        <f>IF(AG35="",0,VLOOKUP(AG35,'points ind'!$A$2:$B$52,2,FALSE))</f>
        <v>0</v>
      </c>
      <c r="AI35" s="48">
        <f>IF(AG35="",0,VLOOKUP(AG35,'points clubs'!$A$2:$B$51,2,FALSE))</f>
        <v>0</v>
      </c>
      <c r="AJ35" s="26">
        <f t="shared" si="2"/>
        <v>100</v>
      </c>
      <c r="AK35" s="63">
        <f t="shared" si="3"/>
        <v>25</v>
      </c>
      <c r="AL35" s="257">
        <f>IF(AG35&gt;0,(LARGE((G35,M35,P35,S35,V35,Y35,AB35,AE35),1)+LARGE((G35,M35,P35,S35,V35,Y35,AB35,AE35),2)+LARGE((G35,M35,P35,S35,V35,Y35,AB35,AE35),3)+LARGE((G35,M35,P35,S35,V35,Y35,AB35,AE35),4)+AH35),(LARGE((G35,M35,P35,S35,V35,Y35,AB35,AE35),1)+LARGE((G35,M35,P35,S35,V35,Y35,AB35,AE35),2)+LARGE((G35,M35,P35,S35,V35,Y35,AB35,AE35),3)+LARGE((G35,M35,P35,S35,V35,Y35,AB35,AE35),4)+LARGE((G35,M35,P35,S35,V35,Y35,AB35,AE35),5)))</f>
        <v>100</v>
      </c>
      <c r="AM35" s="258">
        <f t="shared" si="4"/>
        <v>25</v>
      </c>
      <c r="AN35" s="22">
        <f t="shared" si="5"/>
        <v>0</v>
      </c>
      <c r="AO35" s="23">
        <f t="shared" si="6"/>
        <v>0</v>
      </c>
      <c r="AP35" s="23">
        <f t="shared" si="7"/>
        <v>0</v>
      </c>
      <c r="AQ35" s="23">
        <f t="shared" si="8"/>
        <v>0</v>
      </c>
      <c r="AR35" s="23">
        <f t="shared" si="9"/>
        <v>0</v>
      </c>
      <c r="AS35" s="23">
        <f t="shared" si="10"/>
        <v>0</v>
      </c>
      <c r="AT35" s="23">
        <f t="shared" si="11"/>
        <v>0</v>
      </c>
      <c r="AU35" s="23">
        <f t="shared" si="12"/>
        <v>100</v>
      </c>
      <c r="AV35" s="23">
        <f t="shared" si="13"/>
        <v>0</v>
      </c>
      <c r="AW35" s="23">
        <f t="shared" si="14"/>
        <v>0</v>
      </c>
      <c r="AX35" s="23">
        <f t="shared" si="15"/>
        <v>0</v>
      </c>
      <c r="AY35" s="23">
        <f t="shared" si="16"/>
        <v>0</v>
      </c>
      <c r="AZ35" s="23">
        <f t="shared" si="17"/>
        <v>0</v>
      </c>
      <c r="BA35" s="23">
        <f t="shared" si="18"/>
        <v>0</v>
      </c>
      <c r="BB35" s="27">
        <f t="shared" si="19"/>
        <v>0</v>
      </c>
      <c r="BC35" s="226">
        <f t="shared" si="20"/>
        <v>0</v>
      </c>
    </row>
    <row r="36" spans="1:55" ht="15" x14ac:dyDescent="0.25">
      <c r="A36" s="21">
        <f t="shared" si="1"/>
        <v>25</v>
      </c>
      <c r="B36" s="28" t="s">
        <v>519</v>
      </c>
      <c r="C36" s="29">
        <v>1985</v>
      </c>
      <c r="D36" s="29" t="s">
        <v>15</v>
      </c>
      <c r="E36" s="143">
        <v>2229031</v>
      </c>
      <c r="F36" s="152"/>
      <c r="G36" s="53">
        <f>IF(F36="",0,VLOOKUP(F36,'points ind'!$A$2:$B$52,2,FALSE))</f>
        <v>0</v>
      </c>
      <c r="H36" s="51">
        <f>IF(F36="",0,VLOOKUP(F36,'points clubs'!$A$2:$B$51,2,FALSE))</f>
        <v>0</v>
      </c>
      <c r="I36" s="54"/>
      <c r="J36" s="53">
        <f>IF(I36="",0,VLOOKUP(I36,'points ind'!$A$2:$B$52,2,FALSE))</f>
        <v>0</v>
      </c>
      <c r="K36" s="51">
        <f>IF(I36="",0,VLOOKUP(I36,'points clubs'!$A$2:$B$51,2,FALSE))</f>
        <v>0</v>
      </c>
      <c r="L36" s="42"/>
      <c r="M36" s="25">
        <f>IF(L36="",0,VLOOKUP(L36,'points ind'!$A$2:$B$52,2,FALSE))</f>
        <v>0</v>
      </c>
      <c r="N36" s="48">
        <f>IF(L36="",0,VLOOKUP(L36,'points clubs'!$A$2:$B$51,2,FALSE))</f>
        <v>0</v>
      </c>
      <c r="O36" s="54"/>
      <c r="P36" s="53">
        <f>IF(O36="",0,VLOOKUP(O36,'points ind'!$A$2:$B$52,2,FALSE))</f>
        <v>0</v>
      </c>
      <c r="Q36" s="51">
        <f>IF(O36="",0,VLOOKUP(O36,'points clubs'!$A$2:$B$51,2,FALSE))</f>
        <v>0</v>
      </c>
      <c r="R36" s="42"/>
      <c r="S36" s="25">
        <f>IF(R36="",0,VLOOKUP(R36,'points ind'!$A$2:$B$52,2,FALSE))</f>
        <v>0</v>
      </c>
      <c r="T36" s="48">
        <f>IF(R36="",0,VLOOKUP(R36,'points clubs'!$A$2:$B$51,2,FALSE))</f>
        <v>0</v>
      </c>
      <c r="U36" s="42"/>
      <c r="V36" s="25">
        <f>IF(U36="",0,VLOOKUP(U36,'points ind'!$A$2:$B$52,2,FALSE))</f>
        <v>0</v>
      </c>
      <c r="W36" s="48">
        <f>IF(U36="",0,VLOOKUP(U36,'points clubs'!$A$2:$B$51,2,FALSE))</f>
        <v>0</v>
      </c>
      <c r="X36" s="42"/>
      <c r="Y36" s="25">
        <f>IF(X36="",0,VLOOKUP(X36,'points ind'!$A$2:$B$52,2,FALSE))</f>
        <v>0</v>
      </c>
      <c r="Z36" s="48">
        <f>IF(X36="",0,VLOOKUP(X36,'points clubs'!$A$2:$B$51,2,FALSE))</f>
        <v>0</v>
      </c>
      <c r="AA36" s="261"/>
      <c r="AB36" s="262">
        <f>IF(AA36="",0,VLOOKUP(AA36,'points ind'!$A$2:$B$52,2,FALSE))</f>
        <v>0</v>
      </c>
      <c r="AC36" s="263">
        <f>IF(AA36="",0,VLOOKUP(AA36,'points clubs'!$A$2:$B$51,2,FALSE))</f>
        <v>0</v>
      </c>
      <c r="AD36" s="181">
        <v>1</v>
      </c>
      <c r="AE36" s="25">
        <f>IF(AD36="",0,VLOOKUP(AD36,'points ind'!$A$2:$B$52,2,FALSE))</f>
        <v>100</v>
      </c>
      <c r="AF36" s="48">
        <f>IF(AD36="",0,VLOOKUP(AD36,'points clubs'!$A$2:$B$51,2,FALSE))</f>
        <v>100</v>
      </c>
      <c r="AG36" s="42"/>
      <c r="AH36" s="25">
        <f>IF(AG36="",0,VLOOKUP(AG36,'points ind'!$A$2:$B$52,2,FALSE))</f>
        <v>0</v>
      </c>
      <c r="AI36" s="48">
        <f>IF(AG36="",0,VLOOKUP(AG36,'points clubs'!$A$2:$B$51,2,FALSE))</f>
        <v>0</v>
      </c>
      <c r="AJ36" s="26">
        <f t="shared" si="2"/>
        <v>100</v>
      </c>
      <c r="AK36" s="63">
        <f t="shared" si="3"/>
        <v>25</v>
      </c>
      <c r="AL36" s="257">
        <f>IF(AG36&gt;0,(LARGE((G36,M36,P36,S36,V36,Y36,AB36,AE36),1)+LARGE((G36,M36,P36,S36,V36,Y36,AB36,AE36),2)+LARGE((G36,M36,P36,S36,V36,Y36,AB36,AE36),3)+LARGE((G36,M36,P36,S36,V36,Y36,AB36,AE36),4)+AH36),(LARGE((G36,M36,P36,S36,V36,Y36,AB36,AE36),1)+LARGE((G36,M36,P36,S36,V36,Y36,AB36,AE36),2)+LARGE((G36,M36,P36,S36,V36,Y36,AB36,AE36),3)+LARGE((G36,M36,P36,S36,V36,Y36,AB36,AE36),4)+LARGE((G36,M36,P36,S36,V36,Y36,AB36,AE36),5)))</f>
        <v>100</v>
      </c>
      <c r="AM36" s="258">
        <f t="shared" si="4"/>
        <v>25</v>
      </c>
      <c r="AN36" s="22">
        <f t="shared" si="5"/>
        <v>0</v>
      </c>
      <c r="AO36" s="23">
        <f t="shared" si="6"/>
        <v>0</v>
      </c>
      <c r="AP36" s="23">
        <f t="shared" si="7"/>
        <v>0</v>
      </c>
      <c r="AQ36" s="23">
        <f t="shared" si="8"/>
        <v>0</v>
      </c>
      <c r="AR36" s="23">
        <f t="shared" si="9"/>
        <v>0</v>
      </c>
      <c r="AS36" s="23">
        <f t="shared" si="10"/>
        <v>100</v>
      </c>
      <c r="AT36" s="23">
        <f t="shared" si="11"/>
        <v>0</v>
      </c>
      <c r="AU36" s="23">
        <f t="shared" si="12"/>
        <v>0</v>
      </c>
      <c r="AV36" s="23">
        <f t="shared" si="13"/>
        <v>0</v>
      </c>
      <c r="AW36" s="23">
        <f t="shared" si="14"/>
        <v>0</v>
      </c>
      <c r="AX36" s="23">
        <f t="shared" si="15"/>
        <v>0</v>
      </c>
      <c r="AY36" s="23">
        <f t="shared" si="16"/>
        <v>0</v>
      </c>
      <c r="AZ36" s="23">
        <f t="shared" si="17"/>
        <v>0</v>
      </c>
      <c r="BA36" s="23">
        <f t="shared" si="18"/>
        <v>0</v>
      </c>
      <c r="BB36" s="27">
        <f t="shared" si="19"/>
        <v>0</v>
      </c>
      <c r="BC36" s="226">
        <f t="shared" si="20"/>
        <v>0</v>
      </c>
    </row>
    <row r="37" spans="1:55" ht="15" x14ac:dyDescent="0.25">
      <c r="A37" s="21">
        <f t="shared" si="1"/>
        <v>28</v>
      </c>
      <c r="B37" s="28" t="s">
        <v>401</v>
      </c>
      <c r="C37" s="30">
        <v>1989</v>
      </c>
      <c r="D37" s="30" t="s">
        <v>13</v>
      </c>
      <c r="E37" s="143">
        <v>2265137</v>
      </c>
      <c r="F37" s="151"/>
      <c r="G37" s="53">
        <f>IF(F37="",0,VLOOKUP(F37,'points ind'!$A$2:$B$52,2,FALSE))</f>
        <v>0</v>
      </c>
      <c r="H37" s="51">
        <f>IF(F37="",0,VLOOKUP(F37,'points clubs'!$A$2:$B$51,2,FALSE))</f>
        <v>0</v>
      </c>
      <c r="I37" s="52"/>
      <c r="J37" s="53">
        <f>IF(I37="",0,VLOOKUP(I37,'points ind'!$A$2:$B$52,2,FALSE))</f>
        <v>0</v>
      </c>
      <c r="K37" s="51">
        <f>IF(I37="",0,VLOOKUP(I37,'points clubs'!$A$2:$B$51,2,FALSE))</f>
        <v>0</v>
      </c>
      <c r="L37" s="41">
        <v>12</v>
      </c>
      <c r="M37" s="25">
        <f>IF(L37="",0,VLOOKUP(L37,'points ind'!$A$2:$B$52,2,FALSE))</f>
        <v>48</v>
      </c>
      <c r="N37" s="48">
        <f>IF(L37="",0,VLOOKUP(L37,'points clubs'!$A$2:$B$51,2,FALSE))</f>
        <v>18</v>
      </c>
      <c r="O37" s="52"/>
      <c r="P37" s="53">
        <f>IF(O37="",0,VLOOKUP(O37,'points ind'!$A$2:$B$52,2,FALSE))</f>
        <v>0</v>
      </c>
      <c r="Q37" s="51">
        <f>IF(O37="",0,VLOOKUP(O37,'points clubs'!$A$2:$B$51,2,FALSE))</f>
        <v>0</v>
      </c>
      <c r="R37" s="41"/>
      <c r="S37" s="25">
        <f>IF(R37="",0,VLOOKUP(R37,'points ind'!$A$2:$B$52,2,FALSE))</f>
        <v>0</v>
      </c>
      <c r="T37" s="48">
        <f>IF(R37="",0,VLOOKUP(R37,'points clubs'!$A$2:$B$51,2,FALSE))</f>
        <v>0</v>
      </c>
      <c r="U37" s="41"/>
      <c r="V37" s="25">
        <f>IF(U37="",0,VLOOKUP(U37,'points ind'!$A$2:$B$52,2,FALSE))</f>
        <v>0</v>
      </c>
      <c r="W37" s="48">
        <f>IF(U37="",0,VLOOKUP(U37,'points clubs'!$A$2:$B$51,2,FALSE))</f>
        <v>0</v>
      </c>
      <c r="X37" s="41"/>
      <c r="Y37" s="25">
        <f>IF(X37="",0,VLOOKUP(X37,'points ind'!$A$2:$B$52,2,FALSE))</f>
        <v>0</v>
      </c>
      <c r="Z37" s="48">
        <f>IF(X37="",0,VLOOKUP(X37,'points clubs'!$A$2:$B$51,2,FALSE))</f>
        <v>0</v>
      </c>
      <c r="AA37" s="261"/>
      <c r="AB37" s="262">
        <f>IF(AA37="",0,VLOOKUP(AA37,'points ind'!$A$2:$B$52,2,FALSE))</f>
        <v>0</v>
      </c>
      <c r="AC37" s="263">
        <f>IF(AA37="",0,VLOOKUP(AA37,'points clubs'!$A$2:$B$51,2,FALSE))</f>
        <v>0</v>
      </c>
      <c r="AD37" s="41"/>
      <c r="AE37" s="25">
        <f>IF(AD37="",0,VLOOKUP(AD37,'points ind'!$A$2:$B$52,2,FALSE))</f>
        <v>0</v>
      </c>
      <c r="AF37" s="48">
        <f>IF(AD37="",0,VLOOKUP(AD37,'points clubs'!$A$2:$B$51,2,FALSE))</f>
        <v>0</v>
      </c>
      <c r="AG37" s="41">
        <v>11</v>
      </c>
      <c r="AH37" s="25">
        <f>IF(AG37="",0,VLOOKUP(AG37,'points ind'!$A$2:$B$52,2,FALSE))</f>
        <v>50</v>
      </c>
      <c r="AI37" s="48">
        <f>IF(AG37="",0,VLOOKUP(AG37,'points clubs'!$A$2:$B$51,2,FALSE))</f>
        <v>20</v>
      </c>
      <c r="AJ37" s="26">
        <f t="shared" si="2"/>
        <v>98</v>
      </c>
      <c r="AK37" s="63">
        <f t="shared" si="3"/>
        <v>28</v>
      </c>
      <c r="AL37" s="257">
        <f>IF(AG37&gt;0,(LARGE((G37,M37,P37,S37,V37,Y37,AB37,AE37),1)+LARGE((G37,M37,P37,S37,V37,Y37,AB37,AE37),2)+LARGE((G37,M37,P37,S37,V37,Y37,AB37,AE37),3)+LARGE((G37,M37,P37,S37,V37,Y37,AB37,AE37),4)+AH37),(LARGE((G37,M37,P37,S37,V37,Y37,AB37,AE37),1)+LARGE((G37,M37,P37,S37,V37,Y37,AB37,AE37),2)+LARGE((G37,M37,P37,S37,V37,Y37,AB37,AE37),3)+LARGE((G37,M37,P37,S37,V37,Y37,AB37,AE37),4)+LARGE((G37,M37,P37,S37,V37,Y37,AB37,AE37),5)))</f>
        <v>98</v>
      </c>
      <c r="AM37" s="258">
        <f t="shared" si="4"/>
        <v>28</v>
      </c>
      <c r="AN37" s="22">
        <f t="shared" si="5"/>
        <v>0</v>
      </c>
      <c r="AO37" s="23">
        <f t="shared" si="6"/>
        <v>0</v>
      </c>
      <c r="AP37" s="23">
        <f t="shared" si="7"/>
        <v>0</v>
      </c>
      <c r="AQ37" s="23">
        <f t="shared" si="8"/>
        <v>38</v>
      </c>
      <c r="AR37" s="23">
        <f t="shared" si="9"/>
        <v>0</v>
      </c>
      <c r="AS37" s="23">
        <f t="shared" si="10"/>
        <v>0</v>
      </c>
      <c r="AT37" s="23">
        <f t="shared" si="11"/>
        <v>0</v>
      </c>
      <c r="AU37" s="23">
        <f t="shared" si="12"/>
        <v>0</v>
      </c>
      <c r="AV37" s="23">
        <f t="shared" si="13"/>
        <v>0</v>
      </c>
      <c r="AW37" s="23">
        <f t="shared" si="14"/>
        <v>0</v>
      </c>
      <c r="AX37" s="23">
        <f t="shared" si="15"/>
        <v>0</v>
      </c>
      <c r="AY37" s="23">
        <f t="shared" si="16"/>
        <v>0</v>
      </c>
      <c r="AZ37" s="23">
        <f t="shared" si="17"/>
        <v>0</v>
      </c>
      <c r="BA37" s="23">
        <f t="shared" si="18"/>
        <v>0</v>
      </c>
      <c r="BB37" s="27">
        <f t="shared" si="19"/>
        <v>0</v>
      </c>
      <c r="BC37" s="226">
        <f t="shared" si="20"/>
        <v>0</v>
      </c>
    </row>
    <row r="38" spans="1:55" ht="15" x14ac:dyDescent="0.25">
      <c r="A38" s="21">
        <f t="shared" si="1"/>
        <v>29</v>
      </c>
      <c r="B38" s="89" t="s">
        <v>333</v>
      </c>
      <c r="C38" s="95">
        <v>1971</v>
      </c>
      <c r="D38" s="95" t="s">
        <v>10</v>
      </c>
      <c r="E38" s="142">
        <v>2674369</v>
      </c>
      <c r="F38" s="151"/>
      <c r="G38" s="53">
        <f>IF(F38="",0,VLOOKUP(F38,'points ind'!$A$2:$B$52,2,FALSE))</f>
        <v>0</v>
      </c>
      <c r="H38" s="51">
        <f>IF(F38="",0,VLOOKUP(F38,'points clubs'!$A$2:$B$51,2,FALSE))</f>
        <v>0</v>
      </c>
      <c r="I38" s="52"/>
      <c r="J38" s="53">
        <f>IF(I38="",0,VLOOKUP(I38,'points ind'!$A$2:$B$52,2,FALSE))</f>
        <v>0</v>
      </c>
      <c r="K38" s="51">
        <f>IF(I38="",0,VLOOKUP(I38,'points clubs'!$A$2:$B$51,2,FALSE))</f>
        <v>0</v>
      </c>
      <c r="L38" s="41">
        <v>16</v>
      </c>
      <c r="M38" s="25">
        <f>IF(L38="",0,VLOOKUP(L38,'points ind'!$A$2:$B$52,2,FALSE))</f>
        <v>40</v>
      </c>
      <c r="N38" s="48">
        <f>IF(L38="",0,VLOOKUP(L38,'points clubs'!$A$2:$B$51,2,FALSE))</f>
        <v>10</v>
      </c>
      <c r="O38" s="52"/>
      <c r="P38" s="53">
        <f>IF(O38="",0,VLOOKUP(O38,'points ind'!$A$2:$B$52,2,FALSE))</f>
        <v>0</v>
      </c>
      <c r="Q38" s="51">
        <f>IF(O38="",0,VLOOKUP(O38,'points clubs'!$A$2:$B$51,2,FALSE))</f>
        <v>0</v>
      </c>
      <c r="R38" s="41"/>
      <c r="S38" s="25">
        <f>IF(R38="",0,VLOOKUP(R38,'points ind'!$A$2:$B$52,2,FALSE))</f>
        <v>0</v>
      </c>
      <c r="T38" s="48">
        <f>IF(R38="",0,VLOOKUP(R38,'points clubs'!$A$2:$B$51,2,FALSE))</f>
        <v>0</v>
      </c>
      <c r="U38" s="41"/>
      <c r="V38" s="25">
        <f>IF(U38="",0,VLOOKUP(U38,'points ind'!$A$2:$B$52,2,FALSE))</f>
        <v>0</v>
      </c>
      <c r="W38" s="48">
        <f>IF(U38="",0,VLOOKUP(U38,'points clubs'!$A$2:$B$51,2,FALSE))</f>
        <v>0</v>
      </c>
      <c r="X38" s="42">
        <v>25</v>
      </c>
      <c r="Y38" s="25">
        <f>IF(X38="",0,VLOOKUP(X38,'points ind'!$A$2:$B$52,2,FALSE))</f>
        <v>22</v>
      </c>
      <c r="Z38" s="48">
        <f>IF(X38="",0,VLOOKUP(X38,'points clubs'!$A$2:$B$51,2,FALSE))</f>
        <v>0</v>
      </c>
      <c r="AA38" s="261"/>
      <c r="AB38" s="262">
        <f>IF(AA38="",0,VLOOKUP(AA38,'points ind'!$A$2:$B$52,2,FALSE))</f>
        <v>0</v>
      </c>
      <c r="AC38" s="263">
        <f>IF(AA38="",0,VLOOKUP(AA38,'points clubs'!$A$2:$B$51,2,FALSE))</f>
        <v>0</v>
      </c>
      <c r="AD38" s="42">
        <v>19</v>
      </c>
      <c r="AE38" s="25">
        <f>IF(AD38="",0,VLOOKUP(AD38,'points ind'!$A$2:$B$52,2,FALSE))</f>
        <v>34</v>
      </c>
      <c r="AF38" s="48">
        <f>IF(AD38="",0,VLOOKUP(AD38,'points clubs'!$A$2:$B$51,2,FALSE))</f>
        <v>4</v>
      </c>
      <c r="AG38" s="42"/>
      <c r="AH38" s="25">
        <f>IF(AG38="",0,VLOOKUP(AG38,'points ind'!$A$2:$B$52,2,FALSE))</f>
        <v>0</v>
      </c>
      <c r="AI38" s="48">
        <f>IF(AG38="",0,VLOOKUP(AG38,'points clubs'!$A$2:$B$51,2,FALSE))</f>
        <v>0</v>
      </c>
      <c r="AJ38" s="26">
        <f t="shared" si="2"/>
        <v>96</v>
      </c>
      <c r="AK38" s="63">
        <f t="shared" si="3"/>
        <v>29</v>
      </c>
      <c r="AL38" s="257">
        <f>IF(AG38&gt;0,(LARGE((G38,M38,P38,S38,V38,Y38,AB38,AE38),1)+LARGE((G38,M38,P38,S38,V38,Y38,AB38,AE38),2)+LARGE((G38,M38,P38,S38,V38,Y38,AB38,AE38),3)+LARGE((G38,M38,P38,S38,V38,Y38,AB38,AE38),4)+AH38),(LARGE((G38,M38,P38,S38,V38,Y38,AB38,AE38),1)+LARGE((G38,M38,P38,S38,V38,Y38,AB38,AE38),2)+LARGE((G38,M38,P38,S38,V38,Y38,AB38,AE38),3)+LARGE((G38,M38,P38,S38,V38,Y38,AB38,AE38),4)+LARGE((G38,M38,P38,S38,V38,Y38,AB38,AE38),5)))</f>
        <v>96</v>
      </c>
      <c r="AM38" s="258">
        <f t="shared" si="4"/>
        <v>29</v>
      </c>
      <c r="AN38" s="22">
        <f t="shared" si="5"/>
        <v>14</v>
      </c>
      <c r="AO38" s="23">
        <f t="shared" si="6"/>
        <v>0</v>
      </c>
      <c r="AP38" s="23">
        <f t="shared" si="7"/>
        <v>0</v>
      </c>
      <c r="AQ38" s="23">
        <f t="shared" si="8"/>
        <v>0</v>
      </c>
      <c r="AR38" s="23">
        <f t="shared" si="9"/>
        <v>0</v>
      </c>
      <c r="AS38" s="23">
        <f t="shared" si="10"/>
        <v>0</v>
      </c>
      <c r="AT38" s="23">
        <f t="shared" si="11"/>
        <v>0</v>
      </c>
      <c r="AU38" s="23">
        <f t="shared" si="12"/>
        <v>0</v>
      </c>
      <c r="AV38" s="23">
        <f t="shared" si="13"/>
        <v>0</v>
      </c>
      <c r="AW38" s="23">
        <f t="shared" si="14"/>
        <v>0</v>
      </c>
      <c r="AX38" s="23">
        <f t="shared" si="15"/>
        <v>0</v>
      </c>
      <c r="AY38" s="23">
        <f t="shared" si="16"/>
        <v>0</v>
      </c>
      <c r="AZ38" s="23">
        <f t="shared" si="17"/>
        <v>0</v>
      </c>
      <c r="BA38" s="23">
        <f t="shared" si="18"/>
        <v>0</v>
      </c>
      <c r="BB38" s="27">
        <f t="shared" si="19"/>
        <v>0</v>
      </c>
      <c r="BC38" s="226">
        <f t="shared" si="20"/>
        <v>0</v>
      </c>
    </row>
    <row r="39" spans="1:55" ht="15" x14ac:dyDescent="0.25">
      <c r="A39" s="21">
        <f t="shared" si="1"/>
        <v>30</v>
      </c>
      <c r="B39" s="28" t="s">
        <v>520</v>
      </c>
      <c r="C39" s="29">
        <v>1990</v>
      </c>
      <c r="D39" s="29" t="s">
        <v>13</v>
      </c>
      <c r="E39" s="143">
        <v>2265144</v>
      </c>
      <c r="F39" s="152"/>
      <c r="G39" s="53">
        <f>IF(F39="",0,VLOOKUP(F39,'points ind'!$A$2:$B$52,2,FALSE))</f>
        <v>0</v>
      </c>
      <c r="H39" s="51">
        <f>IF(F39="",0,VLOOKUP(F39,'points clubs'!$A$2:$B$51,2,FALSE))</f>
        <v>0</v>
      </c>
      <c r="I39" s="54"/>
      <c r="J39" s="53">
        <f>IF(I39="",0,VLOOKUP(I39,'points ind'!$A$2:$B$52,2,FALSE))</f>
        <v>0</v>
      </c>
      <c r="K39" s="51">
        <f>IF(I39="",0,VLOOKUP(I39,'points clubs'!$A$2:$B$51,2,FALSE))</f>
        <v>0</v>
      </c>
      <c r="L39" s="42"/>
      <c r="M39" s="25">
        <f>IF(L39="",0,VLOOKUP(L39,'points ind'!$A$2:$B$52,2,FALSE))</f>
        <v>0</v>
      </c>
      <c r="N39" s="48">
        <f>IF(L39="",0,VLOOKUP(L39,'points clubs'!$A$2:$B$51,2,FALSE))</f>
        <v>0</v>
      </c>
      <c r="O39" s="54"/>
      <c r="P39" s="53">
        <f>IF(O39="",0,VLOOKUP(O39,'points ind'!$A$2:$B$52,2,FALSE))</f>
        <v>0</v>
      </c>
      <c r="Q39" s="51">
        <f>IF(O39="",0,VLOOKUP(O39,'points clubs'!$A$2:$B$51,2,FALSE))</f>
        <v>0</v>
      </c>
      <c r="R39" s="42"/>
      <c r="S39" s="25">
        <f>IF(R39="",0,VLOOKUP(R39,'points ind'!$A$2:$B$52,2,FALSE))</f>
        <v>0</v>
      </c>
      <c r="T39" s="48">
        <f>IF(R39="",0,VLOOKUP(R39,'points clubs'!$A$2:$B$51,2,FALSE))</f>
        <v>0</v>
      </c>
      <c r="U39" s="42"/>
      <c r="V39" s="25">
        <f>IF(U39="",0,VLOOKUP(U39,'points ind'!$A$2:$B$52,2,FALSE))</f>
        <v>0</v>
      </c>
      <c r="W39" s="48">
        <f>IF(U39="",0,VLOOKUP(U39,'points clubs'!$A$2:$B$51,2,FALSE))</f>
        <v>0</v>
      </c>
      <c r="X39" s="42"/>
      <c r="Y39" s="25">
        <f>IF(X39="",0,VLOOKUP(X39,'points ind'!$A$2:$B$52,2,FALSE))</f>
        <v>0</v>
      </c>
      <c r="Z39" s="48">
        <f>IF(X39="",0,VLOOKUP(X39,'points clubs'!$A$2:$B$51,2,FALSE))</f>
        <v>0</v>
      </c>
      <c r="AA39" s="261"/>
      <c r="AB39" s="262">
        <f>IF(AA39="",0,VLOOKUP(AA39,'points ind'!$A$2:$B$52,2,FALSE))</f>
        <v>0</v>
      </c>
      <c r="AC39" s="263">
        <f>IF(AA39="",0,VLOOKUP(AA39,'points clubs'!$A$2:$B$51,2,FALSE))</f>
        <v>0</v>
      </c>
      <c r="AD39" s="285">
        <v>2</v>
      </c>
      <c r="AE39" s="25">
        <f>IF(AD39="",0,VLOOKUP(AD39,'points ind'!$A$2:$B$52,2,FALSE))</f>
        <v>95</v>
      </c>
      <c r="AF39" s="48">
        <f>IF(AD39="",0,VLOOKUP(AD39,'points clubs'!$A$2:$B$51,2,FALSE))</f>
        <v>90</v>
      </c>
      <c r="AG39" s="42"/>
      <c r="AH39" s="25">
        <f>IF(AG39="",0,VLOOKUP(AG39,'points ind'!$A$2:$B$52,2,FALSE))</f>
        <v>0</v>
      </c>
      <c r="AI39" s="48">
        <f>IF(AG39="",0,VLOOKUP(AG39,'points clubs'!$A$2:$B$51,2,FALSE))</f>
        <v>0</v>
      </c>
      <c r="AJ39" s="26">
        <f t="shared" si="2"/>
        <v>95</v>
      </c>
      <c r="AK39" s="63">
        <f t="shared" si="3"/>
        <v>30</v>
      </c>
      <c r="AL39" s="257">
        <f>IF(AG39&gt;0,(LARGE((G39,M39,P39,S39,V39,Y39,AB39,AE39),1)+LARGE((G39,M39,P39,S39,V39,Y39,AB39,AE39),2)+LARGE((G39,M39,P39,S39,V39,Y39,AB39,AE39),3)+LARGE((G39,M39,P39,S39,V39,Y39,AB39,AE39),4)+AH39),(LARGE((G39,M39,P39,S39,V39,Y39,AB39,AE39),1)+LARGE((G39,M39,P39,S39,V39,Y39,AB39,AE39),2)+LARGE((G39,M39,P39,S39,V39,Y39,AB39,AE39),3)+LARGE((G39,M39,P39,S39,V39,Y39,AB39,AE39),4)+LARGE((G39,M39,P39,S39,V39,Y39,AB39,AE39),5)))</f>
        <v>95</v>
      </c>
      <c r="AM39" s="258">
        <f t="shared" si="4"/>
        <v>30</v>
      </c>
      <c r="AN39" s="22">
        <f t="shared" si="5"/>
        <v>0</v>
      </c>
      <c r="AO39" s="23">
        <f t="shared" si="6"/>
        <v>0</v>
      </c>
      <c r="AP39" s="23">
        <f t="shared" si="7"/>
        <v>0</v>
      </c>
      <c r="AQ39" s="23">
        <f t="shared" si="8"/>
        <v>90</v>
      </c>
      <c r="AR39" s="23">
        <f t="shared" si="9"/>
        <v>0</v>
      </c>
      <c r="AS39" s="23">
        <f t="shared" si="10"/>
        <v>0</v>
      </c>
      <c r="AT39" s="23">
        <f t="shared" si="11"/>
        <v>0</v>
      </c>
      <c r="AU39" s="23">
        <f t="shared" si="12"/>
        <v>0</v>
      </c>
      <c r="AV39" s="23">
        <f t="shared" si="13"/>
        <v>0</v>
      </c>
      <c r="AW39" s="23">
        <f t="shared" si="14"/>
        <v>0</v>
      </c>
      <c r="AX39" s="23">
        <f t="shared" si="15"/>
        <v>0</v>
      </c>
      <c r="AY39" s="23">
        <f t="shared" si="16"/>
        <v>0</v>
      </c>
      <c r="AZ39" s="23">
        <f t="shared" si="17"/>
        <v>0</v>
      </c>
      <c r="BA39" s="23">
        <f t="shared" si="18"/>
        <v>0</v>
      </c>
      <c r="BB39" s="27">
        <f t="shared" si="19"/>
        <v>0</v>
      </c>
      <c r="BC39" s="226">
        <f t="shared" si="20"/>
        <v>0</v>
      </c>
    </row>
    <row r="40" spans="1:55" ht="15" x14ac:dyDescent="0.25">
      <c r="A40" s="21">
        <f t="shared" si="1"/>
        <v>31</v>
      </c>
      <c r="B40" s="99" t="s">
        <v>325</v>
      </c>
      <c r="C40" s="95">
        <v>1988</v>
      </c>
      <c r="D40" s="95" t="s">
        <v>15</v>
      </c>
      <c r="E40" s="142"/>
      <c r="F40" s="151"/>
      <c r="G40" s="53">
        <f>IF(F40="",0,VLOOKUP(F40,'points ind'!$A$2:$B$52,2,FALSE))</f>
        <v>0</v>
      </c>
      <c r="H40" s="51">
        <f>IF(F40="",0,VLOOKUP(F40,'points clubs'!$A$2:$B$51,2,FALSE))</f>
        <v>0</v>
      </c>
      <c r="I40" s="52"/>
      <c r="J40" s="53">
        <f>IF(I40="",0,VLOOKUP(I40,'points ind'!$A$2:$B$52,2,FALSE))</f>
        <v>0</v>
      </c>
      <c r="K40" s="51">
        <f>IF(I40="",0,VLOOKUP(I40,'points clubs'!$A$2:$B$51,2,FALSE))</f>
        <v>0</v>
      </c>
      <c r="L40" s="41"/>
      <c r="M40" s="25">
        <f>IF(L40="",0,VLOOKUP(L40,'points ind'!$A$2:$B$52,2,FALSE))</f>
        <v>0</v>
      </c>
      <c r="N40" s="48">
        <f>IF(L40="",0,VLOOKUP(L40,'points clubs'!$A$2:$B$51,2,FALSE))</f>
        <v>0</v>
      </c>
      <c r="O40" s="52"/>
      <c r="P40" s="53">
        <f>IF(O40="",0,VLOOKUP(O40,'points ind'!$A$2:$B$52,2,FALSE))</f>
        <v>0</v>
      </c>
      <c r="Q40" s="51">
        <f>IF(O40="",0,VLOOKUP(O40,'points clubs'!$A$2:$B$51,2,FALSE))</f>
        <v>0</v>
      </c>
      <c r="R40" s="41"/>
      <c r="S40" s="25">
        <f>IF(R40="",0,VLOOKUP(R40,'points ind'!$A$2:$B$52,2,FALSE))</f>
        <v>0</v>
      </c>
      <c r="T40" s="48">
        <f>IF(R40="",0,VLOOKUP(R40,'points clubs'!$A$2:$B$51,2,FALSE))</f>
        <v>0</v>
      </c>
      <c r="U40" s="41"/>
      <c r="V40" s="25">
        <f>IF(U40="",0,VLOOKUP(U40,'points ind'!$A$2:$B$52,2,FALSE))</f>
        <v>0</v>
      </c>
      <c r="W40" s="48">
        <f>IF(U40="",0,VLOOKUP(U40,'points clubs'!$A$2:$B$51,2,FALSE))</f>
        <v>0</v>
      </c>
      <c r="X40" s="42">
        <v>3</v>
      </c>
      <c r="Y40" s="25">
        <f>IF(X40="",0,VLOOKUP(X40,'points ind'!$A$2:$B$52,2,FALSE))</f>
        <v>90</v>
      </c>
      <c r="Z40" s="48">
        <f>IF(X40="",0,VLOOKUP(X40,'points clubs'!$A$2:$B$51,2,FALSE))</f>
        <v>80</v>
      </c>
      <c r="AA40" s="264"/>
      <c r="AB40" s="262">
        <f>IF(AA40="",0,VLOOKUP(AA40,'points ind'!$A$2:$B$52,2,FALSE))</f>
        <v>0</v>
      </c>
      <c r="AC40" s="263">
        <f>IF(AA40="",0,VLOOKUP(AA40,'points clubs'!$A$2:$B$51,2,FALSE))</f>
        <v>0</v>
      </c>
      <c r="AD40" s="42"/>
      <c r="AE40" s="25">
        <f>IF(AD40="",0,VLOOKUP(AD40,'points ind'!$A$2:$B$52,2,FALSE))</f>
        <v>0</v>
      </c>
      <c r="AF40" s="48">
        <f>IF(AD40="",0,VLOOKUP(AD40,'points clubs'!$A$2:$B$51,2,FALSE))</f>
        <v>0</v>
      </c>
      <c r="AG40" s="42"/>
      <c r="AH40" s="25">
        <f>IF(AG40="",0,VLOOKUP(AG40,'points ind'!$A$2:$B$52,2,FALSE))</f>
        <v>0</v>
      </c>
      <c r="AI40" s="48">
        <f>IF(AG40="",0,VLOOKUP(AG40,'points clubs'!$A$2:$B$51,2,FALSE))</f>
        <v>0</v>
      </c>
      <c r="AJ40" s="26">
        <f t="shared" si="2"/>
        <v>90</v>
      </c>
      <c r="AK40" s="63">
        <f t="shared" si="3"/>
        <v>31</v>
      </c>
      <c r="AL40" s="257">
        <f>IF(AG40&gt;0,(LARGE((G40,M40,P40,S40,V40,Y40,AB40,AE40),1)+LARGE((G40,M40,P40,S40,V40,Y40,AB40,AE40),2)+LARGE((G40,M40,P40,S40,V40,Y40,AB40,AE40),3)+LARGE((G40,M40,P40,S40,V40,Y40,AB40,AE40),4)+AH40),(LARGE((G40,M40,P40,S40,V40,Y40,AB40,AE40),1)+LARGE((G40,M40,P40,S40,V40,Y40,AB40,AE40),2)+LARGE((G40,M40,P40,S40,V40,Y40,AB40,AE40),3)+LARGE((G40,M40,P40,S40,V40,Y40,AB40,AE40),4)+LARGE((G40,M40,P40,S40,V40,Y40,AB40,AE40),5)))</f>
        <v>90</v>
      </c>
      <c r="AM40" s="258">
        <f t="shared" si="4"/>
        <v>31</v>
      </c>
      <c r="AN40" s="22">
        <f t="shared" si="5"/>
        <v>0</v>
      </c>
      <c r="AO40" s="23">
        <f t="shared" si="6"/>
        <v>0</v>
      </c>
      <c r="AP40" s="23">
        <f t="shared" si="7"/>
        <v>0</v>
      </c>
      <c r="AQ40" s="23">
        <f t="shared" si="8"/>
        <v>0</v>
      </c>
      <c r="AR40" s="23">
        <f t="shared" si="9"/>
        <v>0</v>
      </c>
      <c r="AS40" s="23">
        <f t="shared" si="10"/>
        <v>80</v>
      </c>
      <c r="AT40" s="23">
        <f t="shared" si="11"/>
        <v>0</v>
      </c>
      <c r="AU40" s="23">
        <f t="shared" si="12"/>
        <v>0</v>
      </c>
      <c r="AV40" s="23">
        <f t="shared" si="13"/>
        <v>0</v>
      </c>
      <c r="AW40" s="23">
        <f t="shared" si="14"/>
        <v>0</v>
      </c>
      <c r="AX40" s="23">
        <f t="shared" si="15"/>
        <v>0</v>
      </c>
      <c r="AY40" s="23">
        <f t="shared" si="16"/>
        <v>0</v>
      </c>
      <c r="AZ40" s="23">
        <f t="shared" si="17"/>
        <v>0</v>
      </c>
      <c r="BA40" s="23">
        <f t="shared" si="18"/>
        <v>0</v>
      </c>
      <c r="BB40" s="27">
        <f t="shared" si="19"/>
        <v>0</v>
      </c>
      <c r="BC40" s="226">
        <f t="shared" si="20"/>
        <v>0</v>
      </c>
    </row>
    <row r="41" spans="1:55" ht="15.75" thickBot="1" x14ac:dyDescent="0.3">
      <c r="A41" s="21">
        <f t="shared" si="1"/>
        <v>31</v>
      </c>
      <c r="B41" s="130" t="s">
        <v>368</v>
      </c>
      <c r="C41" s="131">
        <v>1994</v>
      </c>
      <c r="D41" s="131" t="s">
        <v>22</v>
      </c>
      <c r="E41" s="143">
        <v>2617872</v>
      </c>
      <c r="F41" s="151"/>
      <c r="G41" s="53">
        <f>IF(F41="",0,VLOOKUP(F41,'points ind'!$A$2:$B$52,2,FALSE))</f>
        <v>0</v>
      </c>
      <c r="H41" s="51">
        <f>IF(F41="",0,VLOOKUP(F41,'points clubs'!$A$2:$B$51,2,FALSE))</f>
        <v>0</v>
      </c>
      <c r="I41" s="52"/>
      <c r="J41" s="53">
        <f>IF(I41="",0,VLOOKUP(I41,'points ind'!$A$2:$B$52,2,FALSE))</f>
        <v>0</v>
      </c>
      <c r="K41" s="51">
        <f>IF(I41="",0,VLOOKUP(I41,'points clubs'!$A$2:$B$51,2,FALSE))</f>
        <v>0</v>
      </c>
      <c r="L41" s="41"/>
      <c r="M41" s="25">
        <f>IF(L41="",0,VLOOKUP(L41,'points ind'!$A$2:$B$52,2,FALSE))</f>
        <v>0</v>
      </c>
      <c r="N41" s="48">
        <f>IF(L41="",0,VLOOKUP(L41,'points clubs'!$A$2:$B$51,2,FALSE))</f>
        <v>0</v>
      </c>
      <c r="O41" s="54"/>
      <c r="P41" s="53">
        <f>IF(O41="",0,VLOOKUP(O41,'points ind'!$A$2:$B$52,2,FALSE))</f>
        <v>0</v>
      </c>
      <c r="Q41" s="51">
        <f>IF(O41="",0,VLOOKUP(O41,'points clubs'!$A$2:$B$51,2,FALSE))</f>
        <v>0</v>
      </c>
      <c r="R41" s="42">
        <v>3</v>
      </c>
      <c r="S41" s="25">
        <f>IF(R41="",0,VLOOKUP(R41,'points ind'!$A$2:$B$52,2,FALSE))</f>
        <v>90</v>
      </c>
      <c r="T41" s="48">
        <f>IF(R41="",0,VLOOKUP(R41,'points clubs'!$A$2:$B$51,2,FALSE))</f>
        <v>80</v>
      </c>
      <c r="U41" s="41"/>
      <c r="V41" s="25">
        <f>IF(U41="",0,VLOOKUP(U41,'points ind'!$A$2:$B$52,2,FALSE))</f>
        <v>0</v>
      </c>
      <c r="W41" s="48">
        <f>IF(U41="",0,VLOOKUP(U41,'points clubs'!$A$2:$B$51,2,FALSE))</f>
        <v>0</v>
      </c>
      <c r="X41" s="149"/>
      <c r="Y41" s="25">
        <f>IF(X41="",0,VLOOKUP(X41,'points ind'!$A$2:$B$52,2,FALSE))</f>
        <v>0</v>
      </c>
      <c r="Z41" s="48">
        <f>IF(X41="",0,VLOOKUP(X41,'points clubs'!$A$2:$B$51,2,FALSE))</f>
        <v>0</v>
      </c>
      <c r="AA41" s="261"/>
      <c r="AB41" s="262">
        <f>IF(AA41="",0,VLOOKUP(AA41,'points ind'!$A$2:$B$52,2,FALSE))</f>
        <v>0</v>
      </c>
      <c r="AC41" s="263">
        <f>IF(AA41="",0,VLOOKUP(AA41,'points clubs'!$A$2:$B$51,2,FALSE))</f>
        <v>0</v>
      </c>
      <c r="AD41" s="42"/>
      <c r="AE41" s="25">
        <f>IF(AD41="",0,VLOOKUP(AD41,'points ind'!$A$2:$B$52,2,FALSE))</f>
        <v>0</v>
      </c>
      <c r="AF41" s="48">
        <f>IF(AD41="",0,VLOOKUP(AD41,'points clubs'!$A$2:$B$51,2,FALSE))</f>
        <v>0</v>
      </c>
      <c r="AG41" s="42"/>
      <c r="AH41" s="25">
        <f>IF(AG41="",0,VLOOKUP(AG41,'points ind'!$A$2:$B$52,2,FALSE))</f>
        <v>0</v>
      </c>
      <c r="AI41" s="48">
        <f>IF(AG41="",0,VLOOKUP(AG41,'points clubs'!$A$2:$B$51,2,FALSE))</f>
        <v>0</v>
      </c>
      <c r="AJ41" s="26">
        <f t="shared" si="2"/>
        <v>90</v>
      </c>
      <c r="AK41" s="63">
        <f t="shared" si="3"/>
        <v>31</v>
      </c>
      <c r="AL41" s="257">
        <f>IF(AG41&gt;0,(LARGE((G41,M41,P41,S41,V41,Y41,AB41,AE41),1)+LARGE((G41,M41,P41,S41,V41,Y41,AB41,AE41),2)+LARGE((G41,M41,P41,S41,V41,Y41,AB41,AE41),3)+LARGE((G41,M41,P41,S41,V41,Y41,AB41,AE41),4)+AH41),(LARGE((G41,M41,P41,S41,V41,Y41,AB41,AE41),1)+LARGE((G41,M41,P41,S41,V41,Y41,AB41,AE41),2)+LARGE((G41,M41,P41,S41,V41,Y41,AB41,AE41),3)+LARGE((G41,M41,P41,S41,V41,Y41,AB41,AE41),4)+LARGE((G41,M41,P41,S41,V41,Y41,AB41,AE41),5)))</f>
        <v>90</v>
      </c>
      <c r="AM41" s="258">
        <f t="shared" si="4"/>
        <v>31</v>
      </c>
      <c r="AN41" s="22">
        <f t="shared" si="5"/>
        <v>0</v>
      </c>
      <c r="AO41" s="23">
        <f t="shared" si="6"/>
        <v>0</v>
      </c>
      <c r="AP41" s="23">
        <f t="shared" si="7"/>
        <v>0</v>
      </c>
      <c r="AQ41" s="23">
        <f t="shared" si="8"/>
        <v>0</v>
      </c>
      <c r="AR41" s="23">
        <f t="shared" si="9"/>
        <v>0</v>
      </c>
      <c r="AS41" s="23">
        <f t="shared" si="10"/>
        <v>0</v>
      </c>
      <c r="AT41" s="23">
        <f t="shared" si="11"/>
        <v>0</v>
      </c>
      <c r="AU41" s="23">
        <f t="shared" si="12"/>
        <v>0</v>
      </c>
      <c r="AV41" s="23">
        <f t="shared" si="13"/>
        <v>0</v>
      </c>
      <c r="AW41" s="23">
        <f t="shared" si="14"/>
        <v>0</v>
      </c>
      <c r="AX41" s="23">
        <f t="shared" si="15"/>
        <v>0</v>
      </c>
      <c r="AY41" s="23">
        <f t="shared" si="16"/>
        <v>0</v>
      </c>
      <c r="AZ41" s="23">
        <f t="shared" si="17"/>
        <v>80</v>
      </c>
      <c r="BA41" s="23">
        <f t="shared" si="18"/>
        <v>0</v>
      </c>
      <c r="BB41" s="27">
        <f t="shared" si="19"/>
        <v>0</v>
      </c>
      <c r="BC41" s="226">
        <f t="shared" si="20"/>
        <v>0</v>
      </c>
    </row>
    <row r="42" spans="1:55" ht="15" x14ac:dyDescent="0.25">
      <c r="A42" s="21">
        <f t="shared" ref="A42:A73" si="21">AM42</f>
        <v>31</v>
      </c>
      <c r="B42" s="122" t="s">
        <v>348</v>
      </c>
      <c r="C42" s="95">
        <v>1975</v>
      </c>
      <c r="D42" s="95" t="s">
        <v>21</v>
      </c>
      <c r="E42" s="142">
        <v>1394154</v>
      </c>
      <c r="F42" s="152"/>
      <c r="G42" s="53">
        <f>IF(F42="",0,VLOOKUP(F42,'points ind'!$A$2:$B$52,2,FALSE))</f>
        <v>0</v>
      </c>
      <c r="H42" s="51">
        <f>IF(F42="",0,VLOOKUP(F42,'points clubs'!$A$2:$B$51,2,FALSE))</f>
        <v>0</v>
      </c>
      <c r="I42" s="52"/>
      <c r="J42" s="53">
        <f>IF(I42="",0,VLOOKUP(I42,'points ind'!$A$2:$B$52,2,FALSE))</f>
        <v>0</v>
      </c>
      <c r="K42" s="51">
        <f>IF(I42="",0,VLOOKUP(I42,'points clubs'!$A$2:$B$51,2,FALSE))</f>
        <v>0</v>
      </c>
      <c r="L42" s="42">
        <v>3</v>
      </c>
      <c r="M42" s="25">
        <f>IF(L42="",0,VLOOKUP(L42,'points ind'!$A$2:$B$52,2,FALSE))</f>
        <v>90</v>
      </c>
      <c r="N42" s="48">
        <f>IF(L42="",0,VLOOKUP(L42,'points clubs'!$A$2:$B$51,2,FALSE))</f>
        <v>80</v>
      </c>
      <c r="O42" s="54"/>
      <c r="P42" s="53">
        <f>IF(O42="",0,VLOOKUP(O42,'points ind'!$A$2:$B$52,2,FALSE))</f>
        <v>0</v>
      </c>
      <c r="Q42" s="51">
        <f>IF(O42="",0,VLOOKUP(O42,'points clubs'!$A$2:$B$51,2,FALSE))</f>
        <v>0</v>
      </c>
      <c r="R42" s="42"/>
      <c r="S42" s="25">
        <f>IF(R42="",0,VLOOKUP(R42,'points ind'!$A$2:$B$52,2,FALSE))</f>
        <v>0</v>
      </c>
      <c r="T42" s="48">
        <f>IF(R42="",0,VLOOKUP(R42,'points clubs'!$A$2:$B$51,2,FALSE))</f>
        <v>0</v>
      </c>
      <c r="U42" s="42"/>
      <c r="V42" s="25">
        <f>IF(U42="",0,VLOOKUP(U42,'points ind'!$A$2:$B$52,2,FALSE))</f>
        <v>0</v>
      </c>
      <c r="W42" s="48">
        <f>IF(U42="",0,VLOOKUP(U42,'points clubs'!$A$2:$B$51,2,FALSE))</f>
        <v>0</v>
      </c>
      <c r="X42" s="41"/>
      <c r="Y42" s="25">
        <f>IF(X42="",0,VLOOKUP(X42,'points ind'!$A$2:$B$52,2,FALSE))</f>
        <v>0</v>
      </c>
      <c r="Z42" s="48">
        <f>IF(X42="",0,VLOOKUP(X42,'points clubs'!$A$2:$B$51,2,FALSE))</f>
        <v>0</v>
      </c>
      <c r="AA42" s="264"/>
      <c r="AB42" s="262">
        <f>IF(AA42="",0,VLOOKUP(AA42,'points ind'!$A$2:$B$52,2,FALSE))</f>
        <v>0</v>
      </c>
      <c r="AC42" s="263">
        <f>IF(AA42="",0,VLOOKUP(AA42,'points clubs'!$A$2:$B$51,2,FALSE))</f>
        <v>0</v>
      </c>
      <c r="AD42" s="41"/>
      <c r="AE42" s="25">
        <f>IF(AD42="",0,VLOOKUP(AD42,'points ind'!$A$2:$B$52,2,FALSE))</f>
        <v>0</v>
      </c>
      <c r="AF42" s="48">
        <f>IF(AD42="",0,VLOOKUP(AD42,'points clubs'!$A$2:$B$51,2,FALSE))</f>
        <v>0</v>
      </c>
      <c r="AG42" s="41"/>
      <c r="AH42" s="25">
        <f>IF(AG42="",0,VLOOKUP(AG42,'points ind'!$A$2:$B$52,2,FALSE))</f>
        <v>0</v>
      </c>
      <c r="AI42" s="48">
        <f>IF(AG42="",0,VLOOKUP(AG42,'points clubs'!$A$2:$B$51,2,FALSE))</f>
        <v>0</v>
      </c>
      <c r="AJ42" s="26">
        <f t="shared" ref="AJ42:AJ73" si="22">G42+J42+M42+P42+S42+V42+Y42+AB42+AE42+AH42</f>
        <v>90</v>
      </c>
      <c r="AK42" s="63">
        <f t="shared" ref="AK42:AK73" si="23">RANK(AJ42,$AJ$10:$AJ$99,0)</f>
        <v>31</v>
      </c>
      <c r="AL42" s="257">
        <f>IF(AG42&gt;0,(LARGE((G42,M42,P42,S42,V42,Y42,AB42,AE42),1)+LARGE((G42,M42,P42,S42,V42,Y42,AB42,AE42),2)+LARGE((G42,M42,P42,S42,V42,Y42,AB42,AE42),3)+LARGE((G42,M42,P42,S42,V42,Y42,AB42,AE42),4)+AH42),(LARGE((G42,M42,P42,S42,V42,Y42,AB42,AE42),1)+LARGE((G42,M42,P42,S42,V42,Y42,AB42,AE42),2)+LARGE((G42,M42,P42,S42,V42,Y42,AB42,AE42),3)+LARGE((G42,M42,P42,S42,V42,Y42,AB42,AE42),4)+LARGE((G42,M42,P42,S42,V42,Y42,AB42,AE42),5)))</f>
        <v>90</v>
      </c>
      <c r="AM42" s="258">
        <f t="shared" ref="AM42:AM73" si="24">RANK(AL42,$AL$10:$AL$99,0)</f>
        <v>31</v>
      </c>
      <c r="AN42" s="22">
        <f t="shared" ref="AN42:AN73" si="25">IF($D42="areches",SUM($H42,$K42,$N42,$Q42,$T42,$W42,$Z42,$AC42,$AF42,$AI42),0)</f>
        <v>0</v>
      </c>
      <c r="AO42" s="23">
        <f t="shared" ref="AO42:AO73" si="26">IF($D42="bauges",SUM($H42,$K42,$N42,$Q42,$T42,$W42,$Z42,$AC42,$AF42,$AI42),0)</f>
        <v>0</v>
      </c>
      <c r="AP42" s="23">
        <f t="shared" ref="AP42:AP73" si="27">IF($D42="bessans",SUM($H42,$K42,$N42,$Q42,$T42,$W42,$Z42,$AC42,$AF42,$AI42),0)</f>
        <v>0</v>
      </c>
      <c r="AQ42" s="23">
        <f t="shared" ref="AQ42:AQ73" si="28">IF($D42="bozel",SUM($H42,$K42,$N42,$Q42,$T42,$W42,$Z42,$AC42,$AF42,$AI42),0)</f>
        <v>0</v>
      </c>
      <c r="AR42" s="23">
        <f t="shared" ref="AR42:AR73" si="29">IF($D42="courchevel",SUM($H42,$K42,$N42,$Q42,$T42,$W42,$Z42,$AC42,$AF42,$AI42),0)</f>
        <v>0</v>
      </c>
      <c r="AS42" s="23">
        <f t="shared" ref="AS42:AS73" si="30">IF($D42="feclaz",SUM($H42,$K42,$N42,$Q42,$T42,$W42,$Z42,$AC42,$AF42,$AI42),0)</f>
        <v>0</v>
      </c>
      <c r="AT42" s="23">
        <f t="shared" ref="AT42:AT73" si="31">IF($D42="karellis",SUM($H42,$K42,$N42,$Q42,$T42,$W42,$Z42,$AC42,$AF42,$AI42),0)</f>
        <v>0</v>
      </c>
      <c r="AU42" s="23">
        <f t="shared" ref="AU42:AU73" si="32">IF($D42="menuires",SUM($H42,$K42,$N42,$Q42,$T42,$W42,$Z42,$AC42,$AF42,$AI42),0)</f>
        <v>0</v>
      </c>
      <c r="AV42" s="23">
        <f t="shared" ref="AV42:AV73" si="33">IF($D42="meribel",SUM($H42,$K42,$N42,$Q42,$T42,$W42,$Z42,$AC42,$AF42,$AI42),0)</f>
        <v>0</v>
      </c>
      <c r="AW42" s="23">
        <f t="shared" ref="AW42:AW73" si="34">IF($D42="monolithe",SUM($H42,$K42,$N42,$Q42,$T42,$W42,$Z42,$AC42,$AF42,$AI42),0)</f>
        <v>0</v>
      </c>
      <c r="AX42" s="23">
        <f t="shared" ref="AX42:AX73" si="35">IF($D42="peisey",SUM($H42,$K42,$N42,$Q42,$T42,$W42,$Z42,$AC42,$AF42,$AI42),0)</f>
        <v>0</v>
      </c>
      <c r="AY42" s="23">
        <f t="shared" ref="AY42:AY73" si="36">IF($D42="revard",SUM($H42,$K42,$N42,$Q42,$T42,$W42,$Z42,$AC42,$AF42,$AI42),0)</f>
        <v>80</v>
      </c>
      <c r="AZ42" s="23">
        <f t="shared" ref="AZ42:AZ73" si="37">IF($D42="saisies",SUM($H42,$K42,$N42,$Q42,$T42,$W42,$Z42,$AC42,$AF42,$AI42),0)</f>
        <v>0</v>
      </c>
      <c r="BA42" s="23">
        <f t="shared" ref="BA42:BA73" si="38">IF($D42="valcenis",SUM($H42,$K42,$N42,$Q42,$T42,$W42,$Z42,$AC42,$AF42,$AI42),0)</f>
        <v>0</v>
      </c>
      <c r="BB42" s="27">
        <f t="shared" ref="BB42:BB73" si="39">IF($D42="valloire",SUM($H42,$K42,$N42,$Q42,$T42,$W42,$Z42,$AC42,$AF42,$AI42),0)</f>
        <v>0</v>
      </c>
      <c r="BC42" s="226">
        <f t="shared" ref="BC42:BC73" si="40">IF($D42="naves",SUM($H42,$K42,$N42,$Q42,$T42,$W42,$Z42,$AC42,$AF42,$AI42),0)</f>
        <v>0</v>
      </c>
    </row>
    <row r="43" spans="1:55" ht="15.75" thickBot="1" x14ac:dyDescent="0.3">
      <c r="A43" s="21">
        <f t="shared" si="21"/>
        <v>31</v>
      </c>
      <c r="B43" s="99" t="s">
        <v>364</v>
      </c>
      <c r="C43" s="95">
        <v>1973</v>
      </c>
      <c r="D43" s="95" t="s">
        <v>15</v>
      </c>
      <c r="E43" s="143">
        <v>2613157</v>
      </c>
      <c r="F43" s="225"/>
      <c r="G43" s="56">
        <f>IF(F43="",0,VLOOKUP(F43,'points ind'!$A$2:$B$52,2,FALSE))</f>
        <v>0</v>
      </c>
      <c r="H43" s="57">
        <f>IF(F43="",0,VLOOKUP(F43,'points clubs'!$A$2:$B$51,2,FALSE))</f>
        <v>0</v>
      </c>
      <c r="I43" s="55"/>
      <c r="J43" s="56">
        <f>IF(I43="",0,VLOOKUP(I43,'points ind'!$A$2:$B$52,2,FALSE))</f>
        <v>0</v>
      </c>
      <c r="K43" s="57">
        <f>IF(I43="",0,VLOOKUP(I43,'points clubs'!$A$2:$B$51,2,FALSE))</f>
        <v>0</v>
      </c>
      <c r="L43" s="149">
        <v>15</v>
      </c>
      <c r="M43" s="44">
        <f>IF(L43="",0,VLOOKUP(L43,'points ind'!$A$2:$B$52,2,FALSE))</f>
        <v>42</v>
      </c>
      <c r="N43" s="49">
        <f>IF(L43="",0,VLOOKUP(L43,'points clubs'!$A$2:$B$51,2,FALSE))</f>
        <v>12</v>
      </c>
      <c r="O43" s="55"/>
      <c r="P43" s="56">
        <f>IF(O43="",0,VLOOKUP(O43,'points ind'!$A$2:$B$52,2,FALSE))</f>
        <v>0</v>
      </c>
      <c r="Q43" s="57">
        <f>IF(O43="",0,VLOOKUP(O43,'points clubs'!$A$2:$B$51,2,FALSE))</f>
        <v>0</v>
      </c>
      <c r="R43" s="43">
        <v>12</v>
      </c>
      <c r="S43" s="44">
        <f>IF(R43="",0,VLOOKUP(R43,'points ind'!$A$2:$B$52,2,FALSE))</f>
        <v>48</v>
      </c>
      <c r="T43" s="49">
        <f>IF(R43="",0,VLOOKUP(R43,'points clubs'!$A$2:$B$51,2,FALSE))</f>
        <v>18</v>
      </c>
      <c r="U43" s="43"/>
      <c r="V43" s="44">
        <f>IF(U43="",0,VLOOKUP(U43,'points ind'!$A$2:$B$52,2,FALSE))</f>
        <v>0</v>
      </c>
      <c r="W43" s="49">
        <f>IF(U43="",0,VLOOKUP(U43,'points clubs'!$A$2:$B$51,2,FALSE))</f>
        <v>0</v>
      </c>
      <c r="X43" s="43"/>
      <c r="Y43" s="44">
        <f>IF(X43="",0,VLOOKUP(X43,'points ind'!$A$2:$B$52,2,FALSE))</f>
        <v>0</v>
      </c>
      <c r="Z43" s="49">
        <f>IF(X43="",0,VLOOKUP(X43,'points clubs'!$A$2:$B$51,2,FALSE))</f>
        <v>0</v>
      </c>
      <c r="AA43" s="268"/>
      <c r="AB43" s="269">
        <f>IF(AA43="",0,VLOOKUP(AA43,'points ind'!$A$2:$B$52,2,FALSE))</f>
        <v>0</v>
      </c>
      <c r="AC43" s="270">
        <f>IF(AA43="",0,VLOOKUP(AA43,'points clubs'!$A$2:$B$51,2,FALSE))</f>
        <v>0</v>
      </c>
      <c r="AD43" s="43"/>
      <c r="AE43" s="44">
        <f>IF(AD43="",0,VLOOKUP(AD43,'points ind'!$A$2:$B$52,2,FALSE))</f>
        <v>0</v>
      </c>
      <c r="AF43" s="49">
        <f>IF(AD43="",0,VLOOKUP(AD43,'points clubs'!$A$2:$B$51,2,FALSE))</f>
        <v>0</v>
      </c>
      <c r="AG43" s="43"/>
      <c r="AH43" s="44">
        <f>IF(AG43="",0,VLOOKUP(AG43,'points ind'!$A$2:$B$52,2,FALSE))</f>
        <v>0</v>
      </c>
      <c r="AI43" s="49">
        <f>IF(AG43="",0,VLOOKUP(AG43,'points clubs'!$A$2:$B$51,2,FALSE))</f>
        <v>0</v>
      </c>
      <c r="AJ43" s="33">
        <f t="shared" si="22"/>
        <v>90</v>
      </c>
      <c r="AK43" s="63">
        <f t="shared" si="23"/>
        <v>31</v>
      </c>
      <c r="AL43" s="257">
        <f>IF(AG43&gt;0,(LARGE((G43,M43,P43,S43,V43,Y43,AB43,AE43),1)+LARGE((G43,M43,P43,S43,V43,Y43,AB43,AE43),2)+LARGE((G43,M43,P43,S43,V43,Y43,AB43,AE43),3)+LARGE((G43,M43,P43,S43,V43,Y43,AB43,AE43),4)+AH43),(LARGE((G43,M43,P43,S43,V43,Y43,AB43,AE43),1)+LARGE((G43,M43,P43,S43,V43,Y43,AB43,AE43),2)+LARGE((G43,M43,P43,S43,V43,Y43,AB43,AE43),3)+LARGE((G43,M43,P43,S43,V43,Y43,AB43,AE43),4)+LARGE((G43,M43,P43,S43,V43,Y43,AB43,AE43),5)))</f>
        <v>90</v>
      </c>
      <c r="AM43" s="258">
        <f t="shared" si="24"/>
        <v>31</v>
      </c>
      <c r="AN43" s="64">
        <f t="shared" si="25"/>
        <v>0</v>
      </c>
      <c r="AO43" s="31">
        <f t="shared" si="26"/>
        <v>0</v>
      </c>
      <c r="AP43" s="31">
        <f t="shared" si="27"/>
        <v>0</v>
      </c>
      <c r="AQ43" s="31">
        <f t="shared" si="28"/>
        <v>0</v>
      </c>
      <c r="AR43" s="31">
        <f t="shared" si="29"/>
        <v>0</v>
      </c>
      <c r="AS43" s="31">
        <f t="shared" si="30"/>
        <v>30</v>
      </c>
      <c r="AT43" s="31">
        <f t="shared" si="31"/>
        <v>0</v>
      </c>
      <c r="AU43" s="31">
        <f t="shared" si="32"/>
        <v>0</v>
      </c>
      <c r="AV43" s="31">
        <f t="shared" si="33"/>
        <v>0</v>
      </c>
      <c r="AW43" s="31">
        <f t="shared" si="34"/>
        <v>0</v>
      </c>
      <c r="AX43" s="31">
        <f t="shared" si="35"/>
        <v>0</v>
      </c>
      <c r="AY43" s="31">
        <f t="shared" si="36"/>
        <v>0</v>
      </c>
      <c r="AZ43" s="31">
        <f t="shared" si="37"/>
        <v>0</v>
      </c>
      <c r="BA43" s="31">
        <f t="shared" si="38"/>
        <v>0</v>
      </c>
      <c r="BB43" s="32">
        <f t="shared" si="39"/>
        <v>0</v>
      </c>
      <c r="BC43" s="226">
        <f t="shared" si="40"/>
        <v>0</v>
      </c>
    </row>
    <row r="44" spans="1:55" s="58" customFormat="1" ht="15.75" thickBot="1" x14ac:dyDescent="0.3">
      <c r="A44" s="21">
        <f t="shared" si="21"/>
        <v>35</v>
      </c>
      <c r="B44" s="127" t="s">
        <v>355</v>
      </c>
      <c r="C44" s="95">
        <v>1964</v>
      </c>
      <c r="D44" s="95" t="s">
        <v>22</v>
      </c>
      <c r="E44" s="143"/>
      <c r="F44" s="153"/>
      <c r="G44" s="56">
        <f>IF(F44="",0,VLOOKUP(F44,'points ind'!$A$2:$B$52,2,FALSE))</f>
        <v>0</v>
      </c>
      <c r="H44" s="57">
        <f>IF(F44="",0,VLOOKUP(F44,'points clubs'!$A$2:$B$51,2,FALSE))</f>
        <v>0</v>
      </c>
      <c r="I44" s="55"/>
      <c r="J44" s="56">
        <f>IF(I44="",0,VLOOKUP(I44,'points ind'!$A$2:$B$52,2,FALSE))</f>
        <v>0</v>
      </c>
      <c r="K44" s="57">
        <f>IF(I44="",0,VLOOKUP(I44,'points clubs'!$A$2:$B$51,2,FALSE))</f>
        <v>0</v>
      </c>
      <c r="L44" s="43"/>
      <c r="M44" s="44">
        <f>IF(L44="",0,VLOOKUP(L44,'points ind'!$A$2:$B$52,2,FALSE))</f>
        <v>0</v>
      </c>
      <c r="N44" s="49">
        <f>IF(L44="",0,VLOOKUP(L44,'points clubs'!$A$2:$B$51,2,FALSE))</f>
        <v>0</v>
      </c>
      <c r="O44" s="55"/>
      <c r="P44" s="56">
        <f>IF(O44="",0,VLOOKUP(O44,'points ind'!$A$2:$B$52,2,FALSE))</f>
        <v>0</v>
      </c>
      <c r="Q44" s="57">
        <f>IF(O44="",0,VLOOKUP(O44,'points clubs'!$A$2:$B$51,2,FALSE))</f>
        <v>0</v>
      </c>
      <c r="R44" s="43"/>
      <c r="S44" s="44">
        <f>IF(R44="",0,VLOOKUP(R44,'points ind'!$A$2:$B$52,2,FALSE))</f>
        <v>0</v>
      </c>
      <c r="T44" s="49">
        <f>IF(R44="",0,VLOOKUP(R44,'points clubs'!$A$2:$B$51,2,FALSE))</f>
        <v>0</v>
      </c>
      <c r="U44" s="43"/>
      <c r="V44" s="44">
        <f>IF(U44="",0,VLOOKUP(U44,'points ind'!$A$2:$B$52,2,FALSE))</f>
        <v>0</v>
      </c>
      <c r="W44" s="49">
        <f>IF(U44="",0,VLOOKUP(U44,'points clubs'!$A$2:$B$51,2,FALSE))</f>
        <v>0</v>
      </c>
      <c r="X44" s="43">
        <v>15</v>
      </c>
      <c r="Y44" s="44">
        <f>IF(X44="",0,VLOOKUP(X44,'points ind'!$A$2:$B$52,2,FALSE))</f>
        <v>42</v>
      </c>
      <c r="Z44" s="49">
        <f>IF(X44="",0,VLOOKUP(X44,'points clubs'!$A$2:$B$51,2,FALSE))</f>
        <v>12</v>
      </c>
      <c r="AA44" s="271"/>
      <c r="AB44" s="269">
        <f>IF(AA44="",0,VLOOKUP(AA44,'points ind'!$A$2:$B$52,2,FALSE))</f>
        <v>0</v>
      </c>
      <c r="AC44" s="270">
        <f>IF(AA44="",0,VLOOKUP(AA44,'points clubs'!$A$2:$B$51,2,FALSE))</f>
        <v>0</v>
      </c>
      <c r="AD44" s="43">
        <v>15</v>
      </c>
      <c r="AE44" s="44">
        <f>IF(AD44="",0,VLOOKUP(AD44,'points ind'!$A$2:$B$52,2,FALSE))</f>
        <v>42</v>
      </c>
      <c r="AF44" s="49">
        <f>IF(AD44="",0,VLOOKUP(AD44,'points clubs'!$A$2:$B$51,2,FALSE))</f>
        <v>12</v>
      </c>
      <c r="AG44" s="43"/>
      <c r="AH44" s="44">
        <f>IF(AG44="",0,VLOOKUP(AG44,'points ind'!$A$2:$B$52,2,FALSE))</f>
        <v>0</v>
      </c>
      <c r="AI44" s="49">
        <f>IF(AG44="",0,VLOOKUP(AG44,'points clubs'!$A$2:$B$51,2,FALSE))</f>
        <v>0</v>
      </c>
      <c r="AJ44" s="33">
        <f t="shared" si="22"/>
        <v>84</v>
      </c>
      <c r="AK44" s="63">
        <f t="shared" si="23"/>
        <v>35</v>
      </c>
      <c r="AL44" s="257">
        <f>IF(AG44&gt;0,(LARGE((G44,M44,P44,S44,V44,Y44,AB44,AE44),1)+LARGE((G44,M44,P44,S44,V44,Y44,AB44,AE44),2)+LARGE((G44,M44,P44,S44,V44,Y44,AB44,AE44),3)+LARGE((G44,M44,P44,S44,V44,Y44,AB44,AE44),4)+AH44),(LARGE((G44,M44,P44,S44,V44,Y44,AB44,AE44),1)+LARGE((G44,M44,P44,S44,V44,Y44,AB44,AE44),2)+LARGE((G44,M44,P44,S44,V44,Y44,AB44,AE44),3)+LARGE((G44,M44,P44,S44,V44,Y44,AB44,AE44),4)+LARGE((G44,M44,P44,S44,V44,Y44,AB44,AE44),5)))</f>
        <v>84</v>
      </c>
      <c r="AM44" s="258">
        <f t="shared" si="24"/>
        <v>35</v>
      </c>
      <c r="AN44" s="64">
        <f t="shared" si="25"/>
        <v>0</v>
      </c>
      <c r="AO44" s="31">
        <f t="shared" si="26"/>
        <v>0</v>
      </c>
      <c r="AP44" s="31">
        <f t="shared" si="27"/>
        <v>0</v>
      </c>
      <c r="AQ44" s="31">
        <f t="shared" si="28"/>
        <v>0</v>
      </c>
      <c r="AR44" s="31">
        <f t="shared" si="29"/>
        <v>0</v>
      </c>
      <c r="AS44" s="31">
        <f t="shared" si="30"/>
        <v>0</v>
      </c>
      <c r="AT44" s="31">
        <f t="shared" si="31"/>
        <v>0</v>
      </c>
      <c r="AU44" s="31">
        <f t="shared" si="32"/>
        <v>0</v>
      </c>
      <c r="AV44" s="31">
        <f t="shared" si="33"/>
        <v>0</v>
      </c>
      <c r="AW44" s="31">
        <f t="shared" si="34"/>
        <v>0</v>
      </c>
      <c r="AX44" s="31">
        <f t="shared" si="35"/>
        <v>0</v>
      </c>
      <c r="AY44" s="31">
        <f t="shared" si="36"/>
        <v>0</v>
      </c>
      <c r="AZ44" s="31">
        <f t="shared" si="37"/>
        <v>24</v>
      </c>
      <c r="BA44" s="31">
        <f t="shared" si="38"/>
        <v>0</v>
      </c>
      <c r="BB44" s="32">
        <f t="shared" si="39"/>
        <v>0</v>
      </c>
      <c r="BC44" s="226">
        <f t="shared" si="40"/>
        <v>0</v>
      </c>
    </row>
    <row r="45" spans="1:55" s="58" customFormat="1" ht="15.75" thickBot="1" x14ac:dyDescent="0.3">
      <c r="A45" s="21">
        <f t="shared" si="21"/>
        <v>36</v>
      </c>
      <c r="B45" s="89" t="s">
        <v>330</v>
      </c>
      <c r="C45" s="95">
        <v>1969</v>
      </c>
      <c r="D45" s="95" t="s">
        <v>15</v>
      </c>
      <c r="E45" s="143">
        <v>2153329</v>
      </c>
      <c r="F45" s="225"/>
      <c r="G45" s="56">
        <f>IF(F45="",0,VLOOKUP(F45,'points ind'!$A$2:$B$52,2,FALSE))</f>
        <v>0</v>
      </c>
      <c r="H45" s="57">
        <f>IF(F45="",0,VLOOKUP(F45,'points clubs'!$A$2:$B$51,2,FALSE))</f>
        <v>0</v>
      </c>
      <c r="I45" s="148"/>
      <c r="J45" s="56">
        <f>IF(I45="",0,VLOOKUP(I45,'points ind'!$A$2:$B$52,2,FALSE))</f>
        <v>0</v>
      </c>
      <c r="K45" s="57">
        <f>IF(I45="",0,VLOOKUP(I45,'points clubs'!$A$2:$B$51,2,FALSE))</f>
        <v>0</v>
      </c>
      <c r="L45" s="149">
        <v>18</v>
      </c>
      <c r="M45" s="44">
        <f>IF(L45="",0,VLOOKUP(L45,'points ind'!$A$2:$B$52,2,FALSE))</f>
        <v>36</v>
      </c>
      <c r="N45" s="49">
        <f>IF(L45="",0,VLOOKUP(L45,'points clubs'!$A$2:$B$51,2,FALSE))</f>
        <v>6</v>
      </c>
      <c r="O45" s="148"/>
      <c r="P45" s="56">
        <f>IF(O45="",0,VLOOKUP(O45,'points ind'!$A$2:$B$52,2,FALSE))</f>
        <v>0</v>
      </c>
      <c r="Q45" s="57">
        <f>IF(O45="",0,VLOOKUP(O45,'points clubs'!$A$2:$B$51,2,FALSE))</f>
        <v>0</v>
      </c>
      <c r="R45" s="149"/>
      <c r="S45" s="44">
        <f>IF(R45="",0,VLOOKUP(R45,'points ind'!$A$2:$B$52,2,FALSE))</f>
        <v>0</v>
      </c>
      <c r="T45" s="49">
        <f>IF(R45="",0,VLOOKUP(R45,'points clubs'!$A$2:$B$51,2,FALSE))</f>
        <v>0</v>
      </c>
      <c r="U45" s="149"/>
      <c r="V45" s="44">
        <f>IF(U45="",0,VLOOKUP(U45,'points ind'!$A$2:$B$52,2,FALSE))</f>
        <v>0</v>
      </c>
      <c r="W45" s="49">
        <f>IF(U45="",0,VLOOKUP(U45,'points clubs'!$A$2:$B$51,2,FALSE))</f>
        <v>0</v>
      </c>
      <c r="X45" s="43"/>
      <c r="Y45" s="44">
        <f>IF(X45="",0,VLOOKUP(X45,'points ind'!$A$2:$B$52,2,FALSE))</f>
        <v>0</v>
      </c>
      <c r="Z45" s="49">
        <f>IF(X45="",0,VLOOKUP(X45,'points clubs'!$A$2:$B$51,2,FALSE))</f>
        <v>0</v>
      </c>
      <c r="AA45" s="271"/>
      <c r="AB45" s="269">
        <f>IF(AA45="",0,VLOOKUP(AA45,'points ind'!$A$2:$B$52,2,FALSE))</f>
        <v>0</v>
      </c>
      <c r="AC45" s="270">
        <f>IF(AA45="",0,VLOOKUP(AA45,'points clubs'!$A$2:$B$51,2,FALSE))</f>
        <v>0</v>
      </c>
      <c r="AD45" s="149">
        <v>13</v>
      </c>
      <c r="AE45" s="44">
        <f>IF(AD45="",0,VLOOKUP(AD45,'points ind'!$A$2:$B$52,2,FALSE))</f>
        <v>46</v>
      </c>
      <c r="AF45" s="49">
        <f>IF(AD45="",0,VLOOKUP(AD45,'points clubs'!$A$2:$B$51,2,FALSE))</f>
        <v>16</v>
      </c>
      <c r="AG45" s="149"/>
      <c r="AH45" s="44">
        <f>IF(AG45="",0,VLOOKUP(AG45,'points ind'!$A$2:$B$52,2,FALSE))</f>
        <v>0</v>
      </c>
      <c r="AI45" s="49">
        <f>IF(AG45="",0,VLOOKUP(AG45,'points clubs'!$A$2:$B$51,2,FALSE))</f>
        <v>0</v>
      </c>
      <c r="AJ45" s="33">
        <f t="shared" si="22"/>
        <v>82</v>
      </c>
      <c r="AK45" s="63">
        <f t="shared" si="23"/>
        <v>36</v>
      </c>
      <c r="AL45" s="257">
        <f>IF(AG45&gt;0,(LARGE((G45,M45,P45,S45,V45,Y45,AB45,AE45),1)+LARGE((G45,M45,P45,S45,V45,Y45,AB45,AE45),2)+LARGE((G45,M45,P45,S45,V45,Y45,AB45,AE45),3)+LARGE((G45,M45,P45,S45,V45,Y45,AB45,AE45),4)+AH45),(LARGE((G45,M45,P45,S45,V45,Y45,AB45,AE45),1)+LARGE((G45,M45,P45,S45,V45,Y45,AB45,AE45),2)+LARGE((G45,M45,P45,S45,V45,Y45,AB45,AE45),3)+LARGE((G45,M45,P45,S45,V45,Y45,AB45,AE45),4)+LARGE((G45,M45,P45,S45,V45,Y45,AB45,AE45),5)))</f>
        <v>82</v>
      </c>
      <c r="AM45" s="258">
        <f t="shared" si="24"/>
        <v>36</v>
      </c>
      <c r="AN45" s="64">
        <f t="shared" si="25"/>
        <v>0</v>
      </c>
      <c r="AO45" s="31">
        <f t="shared" si="26"/>
        <v>0</v>
      </c>
      <c r="AP45" s="31">
        <f t="shared" si="27"/>
        <v>0</v>
      </c>
      <c r="AQ45" s="31">
        <f t="shared" si="28"/>
        <v>0</v>
      </c>
      <c r="AR45" s="31">
        <f t="shared" si="29"/>
        <v>0</v>
      </c>
      <c r="AS45" s="31">
        <f t="shared" si="30"/>
        <v>22</v>
      </c>
      <c r="AT45" s="31">
        <f t="shared" si="31"/>
        <v>0</v>
      </c>
      <c r="AU45" s="31">
        <f t="shared" si="32"/>
        <v>0</v>
      </c>
      <c r="AV45" s="31">
        <f t="shared" si="33"/>
        <v>0</v>
      </c>
      <c r="AW45" s="31">
        <f t="shared" si="34"/>
        <v>0</v>
      </c>
      <c r="AX45" s="31">
        <f t="shared" si="35"/>
        <v>0</v>
      </c>
      <c r="AY45" s="31">
        <f t="shared" si="36"/>
        <v>0</v>
      </c>
      <c r="AZ45" s="31">
        <f t="shared" si="37"/>
        <v>0</v>
      </c>
      <c r="BA45" s="31">
        <f t="shared" si="38"/>
        <v>0</v>
      </c>
      <c r="BB45" s="32">
        <f t="shared" si="39"/>
        <v>0</v>
      </c>
      <c r="BC45" s="226">
        <f t="shared" si="40"/>
        <v>0</v>
      </c>
    </row>
    <row r="46" spans="1:55" s="58" customFormat="1" ht="15.75" thickBot="1" x14ac:dyDescent="0.3">
      <c r="A46" s="21">
        <f t="shared" si="21"/>
        <v>37</v>
      </c>
      <c r="B46" s="99" t="s">
        <v>361</v>
      </c>
      <c r="C46" s="95">
        <v>1992</v>
      </c>
      <c r="D46" s="95" t="s">
        <v>21</v>
      </c>
      <c r="E46" s="143">
        <v>2326999</v>
      </c>
      <c r="F46" s="225"/>
      <c r="G46" s="56">
        <f>IF(F46="",0,VLOOKUP(F46,'points ind'!$A$2:$B$52,2,FALSE))</f>
        <v>0</v>
      </c>
      <c r="H46" s="57">
        <f>IF(F46="",0,VLOOKUP(F46,'points clubs'!$A$2:$B$51,2,FALSE))</f>
        <v>0</v>
      </c>
      <c r="I46" s="148"/>
      <c r="J46" s="56">
        <f>IF(I46="",0,VLOOKUP(I46,'points ind'!$A$2:$B$52,2,FALSE))</f>
        <v>0</v>
      </c>
      <c r="K46" s="57">
        <f>IF(I46="",0,VLOOKUP(I46,'points clubs'!$A$2:$B$51,2,FALSE))</f>
        <v>0</v>
      </c>
      <c r="L46" s="149">
        <v>5</v>
      </c>
      <c r="M46" s="44">
        <f>IF(L46="",0,VLOOKUP(L46,'points ind'!$A$2:$B$52,2,FALSE))</f>
        <v>80</v>
      </c>
      <c r="N46" s="49">
        <f>IF(L46="",0,VLOOKUP(L46,'points clubs'!$A$2:$B$51,2,FALSE))</f>
        <v>60</v>
      </c>
      <c r="O46" s="55"/>
      <c r="P46" s="56">
        <f>IF(O46="",0,VLOOKUP(O46,'points ind'!$A$2:$B$52,2,FALSE))</f>
        <v>0</v>
      </c>
      <c r="Q46" s="57">
        <f>IF(O46="",0,VLOOKUP(O46,'points clubs'!$A$2:$B$51,2,FALSE))</f>
        <v>0</v>
      </c>
      <c r="R46" s="43"/>
      <c r="S46" s="44">
        <f>IF(R46="",0,VLOOKUP(R46,'points ind'!$A$2:$B$52,2,FALSE))</f>
        <v>0</v>
      </c>
      <c r="T46" s="49">
        <f>IF(R46="",0,VLOOKUP(R46,'points clubs'!$A$2:$B$51,2,FALSE))</f>
        <v>0</v>
      </c>
      <c r="U46" s="43"/>
      <c r="V46" s="44">
        <f>IF(U46="",0,VLOOKUP(U46,'points ind'!$A$2:$B$52,2,FALSE))</f>
        <v>0</v>
      </c>
      <c r="W46" s="49">
        <f>IF(U46="",0,VLOOKUP(U46,'points clubs'!$A$2:$B$51,2,FALSE))</f>
        <v>0</v>
      </c>
      <c r="X46" s="43"/>
      <c r="Y46" s="44">
        <f>IF(X46="",0,VLOOKUP(X46,'points ind'!$A$2:$B$52,2,FALSE))</f>
        <v>0</v>
      </c>
      <c r="Z46" s="49">
        <f>IF(X46="",0,VLOOKUP(X46,'points clubs'!$A$2:$B$51,2,FALSE))</f>
        <v>0</v>
      </c>
      <c r="AA46" s="268"/>
      <c r="AB46" s="269">
        <f>IF(AA46="",0,VLOOKUP(AA46,'points ind'!$A$2:$B$52,2,FALSE))</f>
        <v>0</v>
      </c>
      <c r="AC46" s="270">
        <f>IF(AA46="",0,VLOOKUP(AA46,'points clubs'!$A$2:$B$51,2,FALSE))</f>
        <v>0</v>
      </c>
      <c r="AD46" s="43"/>
      <c r="AE46" s="44">
        <f>IF(AD46="",0,VLOOKUP(AD46,'points ind'!$A$2:$B$52,2,FALSE))</f>
        <v>0</v>
      </c>
      <c r="AF46" s="49">
        <f>IF(AD46="",0,VLOOKUP(AD46,'points clubs'!$A$2:$B$51,2,FALSE))</f>
        <v>0</v>
      </c>
      <c r="AG46" s="43"/>
      <c r="AH46" s="44">
        <f>IF(AG46="",0,VLOOKUP(AG46,'points ind'!$A$2:$B$52,2,FALSE))</f>
        <v>0</v>
      </c>
      <c r="AI46" s="49">
        <f>IF(AG46="",0,VLOOKUP(AG46,'points clubs'!$A$2:$B$51,2,FALSE))</f>
        <v>0</v>
      </c>
      <c r="AJ46" s="33">
        <f t="shared" si="22"/>
        <v>80</v>
      </c>
      <c r="AK46" s="63">
        <f t="shared" si="23"/>
        <v>37</v>
      </c>
      <c r="AL46" s="257">
        <f>IF(AG46&gt;0,(LARGE((G46,M46,P46,S46,V46,Y46,AB46,AE46),1)+LARGE((G46,M46,P46,S46,V46,Y46,AB46,AE46),2)+LARGE((G46,M46,P46,S46,V46,Y46,AB46,AE46),3)+LARGE((G46,M46,P46,S46,V46,Y46,AB46,AE46),4)+AH46),(LARGE((G46,M46,P46,S46,V46,Y46,AB46,AE46),1)+LARGE((G46,M46,P46,S46,V46,Y46,AB46,AE46),2)+LARGE((G46,M46,P46,S46,V46,Y46,AB46,AE46),3)+LARGE((G46,M46,P46,S46,V46,Y46,AB46,AE46),4)+LARGE((G46,M46,P46,S46,V46,Y46,AB46,AE46),5)))</f>
        <v>80</v>
      </c>
      <c r="AM46" s="258">
        <f t="shared" si="24"/>
        <v>37</v>
      </c>
      <c r="AN46" s="64">
        <f t="shared" si="25"/>
        <v>0</v>
      </c>
      <c r="AO46" s="31">
        <f t="shared" si="26"/>
        <v>0</v>
      </c>
      <c r="AP46" s="31">
        <f t="shared" si="27"/>
        <v>0</v>
      </c>
      <c r="AQ46" s="31">
        <f t="shared" si="28"/>
        <v>0</v>
      </c>
      <c r="AR46" s="31">
        <f t="shared" si="29"/>
        <v>0</v>
      </c>
      <c r="AS46" s="31">
        <f t="shared" si="30"/>
        <v>0</v>
      </c>
      <c r="AT46" s="31">
        <f t="shared" si="31"/>
        <v>0</v>
      </c>
      <c r="AU46" s="31">
        <f t="shared" si="32"/>
        <v>0</v>
      </c>
      <c r="AV46" s="31">
        <f t="shared" si="33"/>
        <v>0</v>
      </c>
      <c r="AW46" s="31">
        <f t="shared" si="34"/>
        <v>0</v>
      </c>
      <c r="AX46" s="31">
        <f t="shared" si="35"/>
        <v>0</v>
      </c>
      <c r="AY46" s="31">
        <f t="shared" si="36"/>
        <v>60</v>
      </c>
      <c r="AZ46" s="31">
        <f t="shared" si="37"/>
        <v>0</v>
      </c>
      <c r="BA46" s="31">
        <f t="shared" si="38"/>
        <v>0</v>
      </c>
      <c r="BB46" s="32">
        <f t="shared" si="39"/>
        <v>0</v>
      </c>
      <c r="BC46" s="226">
        <f t="shared" si="40"/>
        <v>0</v>
      </c>
    </row>
    <row r="47" spans="1:55" s="58" customFormat="1" ht="15.75" thickBot="1" x14ac:dyDescent="0.3">
      <c r="A47" s="21">
        <f t="shared" si="21"/>
        <v>38</v>
      </c>
      <c r="B47" s="96" t="s">
        <v>501</v>
      </c>
      <c r="C47" s="92">
        <v>1961</v>
      </c>
      <c r="D47" s="92" t="s">
        <v>11</v>
      </c>
      <c r="E47" s="143">
        <v>1343187</v>
      </c>
      <c r="F47" s="153"/>
      <c r="G47" s="56">
        <f>IF(F47="",0,VLOOKUP(F47,'points ind'!$A$2:$B$52,2,FALSE))</f>
        <v>0</v>
      </c>
      <c r="H47" s="57">
        <f>IF(F47="",0,VLOOKUP(F47,'points clubs'!$A$2:$B$51,2,FALSE))</f>
        <v>0</v>
      </c>
      <c r="I47" s="55"/>
      <c r="J47" s="56">
        <f>IF(I47="",0,VLOOKUP(I47,'points ind'!$A$2:$B$52,2,FALSE))</f>
        <v>0</v>
      </c>
      <c r="K47" s="57">
        <f>IF(I47="",0,VLOOKUP(I47,'points clubs'!$A$2:$B$51,2,FALSE))</f>
        <v>0</v>
      </c>
      <c r="L47" s="43"/>
      <c r="M47" s="44">
        <f>IF(L47="",0,VLOOKUP(L47,'points ind'!$A$2:$B$52,2,FALSE))</f>
        <v>0</v>
      </c>
      <c r="N47" s="49">
        <f>IF(L47="",0,VLOOKUP(L47,'points clubs'!$A$2:$B$51,2,FALSE))</f>
        <v>0</v>
      </c>
      <c r="O47" s="148"/>
      <c r="P47" s="56">
        <f>IF(O47="",0,VLOOKUP(O47,'points ind'!$A$2:$B$52,2,FALSE))</f>
        <v>0</v>
      </c>
      <c r="Q47" s="57">
        <f>IF(O47="",0,VLOOKUP(O47,'points clubs'!$A$2:$B$51,2,FALSE))</f>
        <v>0</v>
      </c>
      <c r="R47" s="149"/>
      <c r="S47" s="44">
        <f>IF(R47="",0,VLOOKUP(R47,'points ind'!$A$2:$B$52,2,FALSE))</f>
        <v>0</v>
      </c>
      <c r="T47" s="49">
        <f>IF(R47="",0,VLOOKUP(R47,'points clubs'!$A$2:$B$51,2,FALSE))</f>
        <v>0</v>
      </c>
      <c r="U47" s="149"/>
      <c r="V47" s="44">
        <f>IF(U47="",0,VLOOKUP(U47,'points ind'!$A$2:$B$52,2,FALSE))</f>
        <v>0</v>
      </c>
      <c r="W47" s="49">
        <f>IF(U47="",0,VLOOKUP(U47,'points clubs'!$A$2:$B$51,2,FALSE))</f>
        <v>0</v>
      </c>
      <c r="X47" s="149">
        <v>14</v>
      </c>
      <c r="Y47" s="44">
        <f>IF(X47="",0,VLOOKUP(X47,'points ind'!$A$2:$B$52,2,FALSE))</f>
        <v>44</v>
      </c>
      <c r="Z47" s="49">
        <f>IF(X47="",0,VLOOKUP(X47,'points clubs'!$A$2:$B$51,2,FALSE))</f>
        <v>14</v>
      </c>
      <c r="AA47" s="271"/>
      <c r="AB47" s="269">
        <f>IF(AA47="",0,VLOOKUP(AA47,'points ind'!$A$2:$B$52,2,FALSE))</f>
        <v>0</v>
      </c>
      <c r="AC47" s="270">
        <f>IF(AA47="",0,VLOOKUP(AA47,'points clubs'!$A$2:$B$51,2,FALSE))</f>
        <v>0</v>
      </c>
      <c r="AD47" s="43"/>
      <c r="AE47" s="44">
        <f>IF(AD47="",0,VLOOKUP(AD47,'points ind'!$A$2:$B$52,2,FALSE))</f>
        <v>0</v>
      </c>
      <c r="AF47" s="49">
        <f>IF(AD47="",0,VLOOKUP(AD47,'points clubs'!$A$2:$B$51,2,FALSE))</f>
        <v>0</v>
      </c>
      <c r="AG47" s="43">
        <v>20</v>
      </c>
      <c r="AH47" s="44">
        <f>IF(AG47="",0,VLOOKUP(AG47,'points ind'!$A$2:$B$52,2,FALSE))</f>
        <v>32</v>
      </c>
      <c r="AI47" s="49">
        <f>IF(AG47="",0,VLOOKUP(AG47,'points clubs'!$A$2:$B$51,2,FALSE))</f>
        <v>2</v>
      </c>
      <c r="AJ47" s="33">
        <f t="shared" si="22"/>
        <v>76</v>
      </c>
      <c r="AK47" s="63">
        <f t="shared" si="23"/>
        <v>38</v>
      </c>
      <c r="AL47" s="257">
        <f>IF(AG47&gt;0,(LARGE((G47,M47,P47,S47,V47,Y47,AB47,AE47),1)+LARGE((G47,M47,P47,S47,V47,Y47,AB47,AE47),2)+LARGE((G47,M47,P47,S47,V47,Y47,AB47,AE47),3)+LARGE((G47,M47,P47,S47,V47,Y47,AB47,AE47),4)+AH47),(LARGE((G47,M47,P47,S47,V47,Y47,AB47,AE47),1)+LARGE((G47,M47,P47,S47,V47,Y47,AB47,AE47),2)+LARGE((G47,M47,P47,S47,V47,Y47,AB47,AE47),3)+LARGE((G47,M47,P47,S47,V47,Y47,AB47,AE47),4)+LARGE((G47,M47,P47,S47,V47,Y47,AB47,AE47),5)))</f>
        <v>76</v>
      </c>
      <c r="AM47" s="258">
        <f t="shared" si="24"/>
        <v>38</v>
      </c>
      <c r="AN47" s="64">
        <f t="shared" si="25"/>
        <v>0</v>
      </c>
      <c r="AO47" s="31">
        <f t="shared" si="26"/>
        <v>16</v>
      </c>
      <c r="AP47" s="31">
        <f t="shared" si="27"/>
        <v>0</v>
      </c>
      <c r="AQ47" s="31">
        <f t="shared" si="28"/>
        <v>0</v>
      </c>
      <c r="AR47" s="31">
        <f t="shared" si="29"/>
        <v>0</v>
      </c>
      <c r="AS47" s="31">
        <f t="shared" si="30"/>
        <v>0</v>
      </c>
      <c r="AT47" s="31">
        <f t="shared" si="31"/>
        <v>0</v>
      </c>
      <c r="AU47" s="31">
        <f t="shared" si="32"/>
        <v>0</v>
      </c>
      <c r="AV47" s="31">
        <f t="shared" si="33"/>
        <v>0</v>
      </c>
      <c r="AW47" s="31">
        <f t="shared" si="34"/>
        <v>0</v>
      </c>
      <c r="AX47" s="31">
        <f t="shared" si="35"/>
        <v>0</v>
      </c>
      <c r="AY47" s="31">
        <f t="shared" si="36"/>
        <v>0</v>
      </c>
      <c r="AZ47" s="31">
        <f t="shared" si="37"/>
        <v>0</v>
      </c>
      <c r="BA47" s="31">
        <f t="shared" si="38"/>
        <v>0</v>
      </c>
      <c r="BB47" s="32">
        <f t="shared" si="39"/>
        <v>0</v>
      </c>
      <c r="BC47" s="226">
        <f t="shared" si="40"/>
        <v>0</v>
      </c>
    </row>
    <row r="48" spans="1:55" s="58" customFormat="1" ht="15.75" thickBot="1" x14ac:dyDescent="0.3">
      <c r="A48" s="21">
        <f t="shared" si="21"/>
        <v>39</v>
      </c>
      <c r="B48" s="28" t="s">
        <v>485</v>
      </c>
      <c r="C48" s="29">
        <v>1975</v>
      </c>
      <c r="D48" s="29" t="s">
        <v>11</v>
      </c>
      <c r="E48" s="143">
        <v>2677688</v>
      </c>
      <c r="F48" s="153"/>
      <c r="G48" s="56">
        <f>IF(F48="",0,VLOOKUP(F48,'points ind'!$A$2:$B$52,2,FALSE))</f>
        <v>0</v>
      </c>
      <c r="H48" s="57">
        <f>IF(F48="",0,VLOOKUP(F48,'points clubs'!$A$2:$B$51,2,FALSE))</f>
        <v>0</v>
      </c>
      <c r="I48" s="55"/>
      <c r="J48" s="56">
        <f>IF(I48="",0,VLOOKUP(I48,'points ind'!$A$2:$B$52,2,FALSE))</f>
        <v>0</v>
      </c>
      <c r="K48" s="57">
        <f>IF(I48="",0,VLOOKUP(I48,'points clubs'!$A$2:$B$51,2,FALSE))</f>
        <v>0</v>
      </c>
      <c r="L48" s="43"/>
      <c r="M48" s="44">
        <f>IF(L48="",0,VLOOKUP(L48,'points ind'!$A$2:$B$52,2,FALSE))</f>
        <v>0</v>
      </c>
      <c r="N48" s="49">
        <f>IF(L48="",0,VLOOKUP(L48,'points clubs'!$A$2:$B$51,2,FALSE))</f>
        <v>0</v>
      </c>
      <c r="O48" s="55"/>
      <c r="P48" s="56">
        <f>IF(O48="",0,VLOOKUP(O48,'points ind'!$A$2:$B$52,2,FALSE))</f>
        <v>0</v>
      </c>
      <c r="Q48" s="57">
        <f>IF(O48="",0,VLOOKUP(O48,'points clubs'!$A$2:$B$51,2,FALSE))</f>
        <v>0</v>
      </c>
      <c r="R48" s="43">
        <v>17</v>
      </c>
      <c r="S48" s="44">
        <f>IF(R48="",0,VLOOKUP(R48,'points ind'!$A$2:$B$52,2,FALSE))</f>
        <v>38</v>
      </c>
      <c r="T48" s="49">
        <f>IF(R48="",0,VLOOKUP(R48,'points clubs'!$A$2:$B$51,2,FALSE))</f>
        <v>8</v>
      </c>
      <c r="U48" s="43"/>
      <c r="V48" s="44">
        <f>IF(U48="",0,VLOOKUP(U48,'points ind'!$A$2:$B$52,2,FALSE))</f>
        <v>0</v>
      </c>
      <c r="W48" s="49">
        <f>IF(U48="",0,VLOOKUP(U48,'points clubs'!$A$2:$B$51,2,FALSE))</f>
        <v>0</v>
      </c>
      <c r="X48" s="149"/>
      <c r="Y48" s="44">
        <f>IF(X48="",0,VLOOKUP(X48,'points ind'!$A$2:$B$52,2,FALSE))</f>
        <v>0</v>
      </c>
      <c r="Z48" s="49">
        <f>IF(X48="",0,VLOOKUP(X48,'points clubs'!$A$2:$B$51,2,FALSE))</f>
        <v>0</v>
      </c>
      <c r="AA48" s="271"/>
      <c r="AB48" s="269">
        <f>IF(AA48="",0,VLOOKUP(AA48,'points ind'!$A$2:$B$52,2,FALSE))</f>
        <v>0</v>
      </c>
      <c r="AC48" s="270">
        <f>IF(AA48="",0,VLOOKUP(AA48,'points clubs'!$A$2:$B$51,2,FALSE))</f>
        <v>0</v>
      </c>
      <c r="AD48" s="149"/>
      <c r="AE48" s="44">
        <f>IF(AD48="",0,VLOOKUP(AD48,'points ind'!$A$2:$B$52,2,FALSE))</f>
        <v>0</v>
      </c>
      <c r="AF48" s="49">
        <f>IF(AD48="",0,VLOOKUP(AD48,'points clubs'!$A$2:$B$51,2,FALSE))</f>
        <v>0</v>
      </c>
      <c r="AG48" s="149">
        <v>23</v>
      </c>
      <c r="AH48" s="44">
        <f>IF(AG48="",0,VLOOKUP(AG48,'points ind'!$A$2:$B$52,2,FALSE))</f>
        <v>26</v>
      </c>
      <c r="AI48" s="49">
        <f>IF(AG48="",0,VLOOKUP(AG48,'points clubs'!$A$2:$B$51,2,FALSE))</f>
        <v>0</v>
      </c>
      <c r="AJ48" s="33">
        <f t="shared" si="22"/>
        <v>64</v>
      </c>
      <c r="AK48" s="63">
        <f t="shared" si="23"/>
        <v>39</v>
      </c>
      <c r="AL48" s="257">
        <f>IF(AG48&gt;0,(LARGE((G48,M48,P48,S48,V48,Y48,AB48,AE48),1)+LARGE((G48,M48,P48,S48,V48,Y48,AB48,AE48),2)+LARGE((G48,M48,P48,S48,V48,Y48,AB48,AE48),3)+LARGE((G48,M48,P48,S48,V48,Y48,AB48,AE48),4)+AH48),(LARGE((G48,M48,P48,S48,V48,Y48,AB48,AE48),1)+LARGE((G48,M48,P48,S48,V48,Y48,AB48,AE48),2)+LARGE((G48,M48,P48,S48,V48,Y48,AB48,AE48),3)+LARGE((G48,M48,P48,S48,V48,Y48,AB48,AE48),4)+LARGE((G48,M48,P48,S48,V48,Y48,AB48,AE48),5)))</f>
        <v>64</v>
      </c>
      <c r="AM48" s="258">
        <f t="shared" si="24"/>
        <v>39</v>
      </c>
      <c r="AN48" s="64">
        <f t="shared" si="25"/>
        <v>0</v>
      </c>
      <c r="AO48" s="31">
        <f t="shared" si="26"/>
        <v>8</v>
      </c>
      <c r="AP48" s="31">
        <f t="shared" si="27"/>
        <v>0</v>
      </c>
      <c r="AQ48" s="31">
        <f t="shared" si="28"/>
        <v>0</v>
      </c>
      <c r="AR48" s="31">
        <f t="shared" si="29"/>
        <v>0</v>
      </c>
      <c r="AS48" s="31">
        <f t="shared" si="30"/>
        <v>0</v>
      </c>
      <c r="AT48" s="31">
        <f t="shared" si="31"/>
        <v>0</v>
      </c>
      <c r="AU48" s="31">
        <f t="shared" si="32"/>
        <v>0</v>
      </c>
      <c r="AV48" s="31">
        <f t="shared" si="33"/>
        <v>0</v>
      </c>
      <c r="AW48" s="31">
        <f t="shared" si="34"/>
        <v>0</v>
      </c>
      <c r="AX48" s="31">
        <f t="shared" si="35"/>
        <v>0</v>
      </c>
      <c r="AY48" s="31">
        <f t="shared" si="36"/>
        <v>0</v>
      </c>
      <c r="AZ48" s="31">
        <f t="shared" si="37"/>
        <v>0</v>
      </c>
      <c r="BA48" s="31">
        <f t="shared" si="38"/>
        <v>0</v>
      </c>
      <c r="BB48" s="32">
        <f t="shared" si="39"/>
        <v>0</v>
      </c>
      <c r="BC48" s="226">
        <f t="shared" si="40"/>
        <v>0</v>
      </c>
    </row>
    <row r="49" spans="1:57" s="58" customFormat="1" ht="15.75" thickBot="1" x14ac:dyDescent="0.3">
      <c r="A49" s="21">
        <f t="shared" si="21"/>
        <v>40</v>
      </c>
      <c r="B49" s="28" t="s">
        <v>521</v>
      </c>
      <c r="C49" s="29">
        <v>1970</v>
      </c>
      <c r="D49" s="29" t="s">
        <v>15</v>
      </c>
      <c r="E49" s="143">
        <v>2619591</v>
      </c>
      <c r="F49" s="153"/>
      <c r="G49" s="56">
        <f>IF(F49="",0,VLOOKUP(F49,'points ind'!$A$2:$B$52,2,FALSE))</f>
        <v>0</v>
      </c>
      <c r="H49" s="57">
        <f>IF(F49="",0,VLOOKUP(F49,'points clubs'!$A$2:$B$51,2,FALSE))</f>
        <v>0</v>
      </c>
      <c r="I49" s="55"/>
      <c r="J49" s="56">
        <f>IF(I49="",0,VLOOKUP(I49,'points ind'!$A$2:$B$52,2,FALSE))</f>
        <v>0</v>
      </c>
      <c r="K49" s="57">
        <f>IF(I49="",0,VLOOKUP(I49,'points clubs'!$A$2:$B$51,2,FALSE))</f>
        <v>0</v>
      </c>
      <c r="L49" s="43"/>
      <c r="M49" s="44">
        <f>IF(L49="",0,VLOOKUP(L49,'points ind'!$A$2:$B$52,2,FALSE))</f>
        <v>0</v>
      </c>
      <c r="N49" s="49">
        <f>IF(L49="",0,VLOOKUP(L49,'points clubs'!$A$2:$B$51,2,FALSE))</f>
        <v>0</v>
      </c>
      <c r="O49" s="55"/>
      <c r="P49" s="56">
        <f>IF(O49="",0,VLOOKUP(O49,'points ind'!$A$2:$B$52,2,FALSE))</f>
        <v>0</v>
      </c>
      <c r="Q49" s="57">
        <f>IF(O49="",0,VLOOKUP(O49,'points clubs'!$A$2:$B$51,2,FALSE))</f>
        <v>0</v>
      </c>
      <c r="R49" s="43"/>
      <c r="S49" s="44">
        <f>IF(R49="",0,VLOOKUP(R49,'points ind'!$A$2:$B$52,2,FALSE))</f>
        <v>0</v>
      </c>
      <c r="T49" s="49">
        <f>IF(R49="",0,VLOOKUP(R49,'points clubs'!$A$2:$B$51,2,FALSE))</f>
        <v>0</v>
      </c>
      <c r="U49" s="43"/>
      <c r="V49" s="44">
        <f>IF(U49="",0,VLOOKUP(U49,'points ind'!$A$2:$B$52,2,FALSE))</f>
        <v>0</v>
      </c>
      <c r="W49" s="49">
        <f>IF(U49="",0,VLOOKUP(U49,'points clubs'!$A$2:$B$51,2,FALSE))</f>
        <v>0</v>
      </c>
      <c r="X49" s="43"/>
      <c r="Y49" s="44">
        <f>IF(X49="",0,VLOOKUP(X49,'points ind'!$A$2:$B$52,2,FALSE))</f>
        <v>0</v>
      </c>
      <c r="Z49" s="49">
        <f>IF(X49="",0,VLOOKUP(X49,'points clubs'!$A$2:$B$51,2,FALSE))</f>
        <v>0</v>
      </c>
      <c r="AA49" s="271"/>
      <c r="AB49" s="269">
        <f>IF(AA49="",0,VLOOKUP(AA49,'points ind'!$A$2:$B$52,2,FALSE))</f>
        <v>0</v>
      </c>
      <c r="AC49" s="270">
        <f>IF(AA49="",0,VLOOKUP(AA49,'points clubs'!$A$2:$B$51,2,FALSE))</f>
        <v>0</v>
      </c>
      <c r="AD49" s="279">
        <v>9</v>
      </c>
      <c r="AE49" s="44">
        <f>IF(AD49="",0,VLOOKUP(AD49,'points ind'!$A$2:$B$52,2,FALSE))</f>
        <v>60</v>
      </c>
      <c r="AF49" s="49">
        <f>IF(AD49="",0,VLOOKUP(AD49,'points clubs'!$A$2:$B$51,2,FALSE))</f>
        <v>25</v>
      </c>
      <c r="AG49" s="43"/>
      <c r="AH49" s="44">
        <f>IF(AG49="",0,VLOOKUP(AG49,'points ind'!$A$2:$B$52,2,FALSE))</f>
        <v>0</v>
      </c>
      <c r="AI49" s="49">
        <f>IF(AG49="",0,VLOOKUP(AG49,'points clubs'!$A$2:$B$51,2,FALSE))</f>
        <v>0</v>
      </c>
      <c r="AJ49" s="33">
        <f t="shared" si="22"/>
        <v>60</v>
      </c>
      <c r="AK49" s="63">
        <f t="shared" si="23"/>
        <v>40</v>
      </c>
      <c r="AL49" s="257">
        <f>IF(AG49&gt;0,(LARGE((G49,M49,P49,S49,V49,Y49,AB49,AE49),1)+LARGE((G49,M49,P49,S49,V49,Y49,AB49,AE49),2)+LARGE((G49,M49,P49,S49,V49,Y49,AB49,AE49),3)+LARGE((G49,M49,P49,S49,V49,Y49,AB49,AE49),4)+AH49),(LARGE((G49,M49,P49,S49,V49,Y49,AB49,AE49),1)+LARGE((G49,M49,P49,S49,V49,Y49,AB49,AE49),2)+LARGE((G49,M49,P49,S49,V49,Y49,AB49,AE49),3)+LARGE((G49,M49,P49,S49,V49,Y49,AB49,AE49),4)+LARGE((G49,M49,P49,S49,V49,Y49,AB49,AE49),5)))</f>
        <v>60</v>
      </c>
      <c r="AM49" s="258">
        <f t="shared" si="24"/>
        <v>40</v>
      </c>
      <c r="AN49" s="64">
        <f t="shared" si="25"/>
        <v>0</v>
      </c>
      <c r="AO49" s="31">
        <f t="shared" si="26"/>
        <v>0</v>
      </c>
      <c r="AP49" s="31">
        <f t="shared" si="27"/>
        <v>0</v>
      </c>
      <c r="AQ49" s="31">
        <f t="shared" si="28"/>
        <v>0</v>
      </c>
      <c r="AR49" s="31">
        <f t="shared" si="29"/>
        <v>0</v>
      </c>
      <c r="AS49" s="31">
        <f t="shared" si="30"/>
        <v>25</v>
      </c>
      <c r="AT49" s="31">
        <f t="shared" si="31"/>
        <v>0</v>
      </c>
      <c r="AU49" s="31">
        <f t="shared" si="32"/>
        <v>0</v>
      </c>
      <c r="AV49" s="31">
        <f t="shared" si="33"/>
        <v>0</v>
      </c>
      <c r="AW49" s="31">
        <f t="shared" si="34"/>
        <v>0</v>
      </c>
      <c r="AX49" s="31">
        <f t="shared" si="35"/>
        <v>0</v>
      </c>
      <c r="AY49" s="31">
        <f t="shared" si="36"/>
        <v>0</v>
      </c>
      <c r="AZ49" s="31">
        <f t="shared" si="37"/>
        <v>0</v>
      </c>
      <c r="BA49" s="31">
        <f t="shared" si="38"/>
        <v>0</v>
      </c>
      <c r="BB49" s="32">
        <f t="shared" si="39"/>
        <v>0</v>
      </c>
      <c r="BC49" s="226">
        <f t="shared" si="40"/>
        <v>0</v>
      </c>
    </row>
    <row r="50" spans="1:57" s="58" customFormat="1" ht="15.75" thickBot="1" x14ac:dyDescent="0.3">
      <c r="A50" s="21">
        <f t="shared" si="21"/>
        <v>41</v>
      </c>
      <c r="B50" s="28" t="s">
        <v>484</v>
      </c>
      <c r="C50" s="29">
        <v>1965</v>
      </c>
      <c r="D50" s="29" t="s">
        <v>22</v>
      </c>
      <c r="E50" s="143">
        <v>1343655</v>
      </c>
      <c r="F50" s="153"/>
      <c r="G50" s="56">
        <f>IF(F50="",0,VLOOKUP(F50,'points ind'!$A$2:$B$52,2,FALSE))</f>
        <v>0</v>
      </c>
      <c r="H50" s="57">
        <f>IF(F50="",0,VLOOKUP(F50,'points clubs'!$A$2:$B$51,2,FALSE))</f>
        <v>0</v>
      </c>
      <c r="I50" s="55"/>
      <c r="J50" s="56">
        <f>IF(I50="",0,VLOOKUP(I50,'points ind'!$A$2:$B$52,2,FALSE))</f>
        <v>0</v>
      </c>
      <c r="K50" s="57">
        <f>IF(I50="",0,VLOOKUP(I50,'points clubs'!$A$2:$B$51,2,FALSE))</f>
        <v>0</v>
      </c>
      <c r="L50" s="43"/>
      <c r="M50" s="44">
        <f>IF(L50="",0,VLOOKUP(L50,'points ind'!$A$2:$B$52,2,FALSE))</f>
        <v>0</v>
      </c>
      <c r="N50" s="49">
        <f>IF(L50="",0,VLOOKUP(L50,'points clubs'!$A$2:$B$51,2,FALSE))</f>
        <v>0</v>
      </c>
      <c r="O50" s="55"/>
      <c r="P50" s="56">
        <f>IF(O50="",0,VLOOKUP(O50,'points ind'!$A$2:$B$52,2,FALSE))</f>
        <v>0</v>
      </c>
      <c r="Q50" s="57">
        <f>IF(O50="",0,VLOOKUP(O50,'points clubs'!$A$2:$B$51,2,FALSE))</f>
        <v>0</v>
      </c>
      <c r="R50" s="43">
        <v>11</v>
      </c>
      <c r="S50" s="44">
        <f>IF(R50="",0,VLOOKUP(R50,'points ind'!$A$2:$B$52,2,FALSE))</f>
        <v>50</v>
      </c>
      <c r="T50" s="49">
        <f>IF(R50="",0,VLOOKUP(R50,'points clubs'!$A$2:$B$51,2,FALSE))</f>
        <v>20</v>
      </c>
      <c r="U50" s="149"/>
      <c r="V50" s="44">
        <f>IF(U50="",0,VLOOKUP(U50,'points ind'!$A$2:$B$52,2,FALSE))</f>
        <v>0</v>
      </c>
      <c r="W50" s="49">
        <f>IF(U50="",0,VLOOKUP(U50,'points clubs'!$A$2:$B$51,2,FALSE))</f>
        <v>0</v>
      </c>
      <c r="X50" s="43"/>
      <c r="Y50" s="44">
        <f>IF(X50="",0,VLOOKUP(X50,'points ind'!$A$2:$B$52,2,FALSE))</f>
        <v>0</v>
      </c>
      <c r="Z50" s="49">
        <f>IF(X50="",0,VLOOKUP(X50,'points clubs'!$A$2:$B$51,2,FALSE))</f>
        <v>0</v>
      </c>
      <c r="AA50" s="268"/>
      <c r="AB50" s="269">
        <f>IF(AA50="",0,VLOOKUP(AA50,'points ind'!$A$2:$B$52,2,FALSE))</f>
        <v>0</v>
      </c>
      <c r="AC50" s="270">
        <f>IF(AA50="",0,VLOOKUP(AA50,'points clubs'!$A$2:$B$51,2,FALSE))</f>
        <v>0</v>
      </c>
      <c r="AD50" s="43"/>
      <c r="AE50" s="44">
        <f>IF(AD50="",0,VLOOKUP(AD50,'points ind'!$A$2:$B$52,2,FALSE))</f>
        <v>0</v>
      </c>
      <c r="AF50" s="49">
        <f>IF(AD50="",0,VLOOKUP(AD50,'points clubs'!$A$2:$B$51,2,FALSE))</f>
        <v>0</v>
      </c>
      <c r="AG50" s="43"/>
      <c r="AH50" s="44">
        <f>IF(AG50="",0,VLOOKUP(AG50,'points ind'!$A$2:$B$52,2,FALSE))</f>
        <v>0</v>
      </c>
      <c r="AI50" s="49">
        <f>IF(AG50="",0,VLOOKUP(AG50,'points clubs'!$A$2:$B$51,2,FALSE))</f>
        <v>0</v>
      </c>
      <c r="AJ50" s="33">
        <f t="shared" si="22"/>
        <v>50</v>
      </c>
      <c r="AK50" s="63">
        <f t="shared" si="23"/>
        <v>41</v>
      </c>
      <c r="AL50" s="257">
        <f>IF(AG50&gt;0,(LARGE((G50,M50,P50,S50,V50,Y50,AB50,AE50),1)+LARGE((G50,M50,P50,S50,V50,Y50,AB50,AE50),2)+LARGE((G50,M50,P50,S50,V50,Y50,AB50,AE50),3)+LARGE((G50,M50,P50,S50,V50,Y50,AB50,AE50),4)+AH50),(LARGE((G50,M50,P50,S50,V50,Y50,AB50,AE50),1)+LARGE((G50,M50,P50,S50,V50,Y50,AB50,AE50),2)+LARGE((G50,M50,P50,S50,V50,Y50,AB50,AE50),3)+LARGE((G50,M50,P50,S50,V50,Y50,AB50,AE50),4)+LARGE((G50,M50,P50,S50,V50,Y50,AB50,AE50),5)))</f>
        <v>50</v>
      </c>
      <c r="AM50" s="258">
        <f t="shared" si="24"/>
        <v>41</v>
      </c>
      <c r="AN50" s="64">
        <f t="shared" si="25"/>
        <v>0</v>
      </c>
      <c r="AO50" s="31">
        <f t="shared" si="26"/>
        <v>0</v>
      </c>
      <c r="AP50" s="31">
        <f t="shared" si="27"/>
        <v>0</v>
      </c>
      <c r="AQ50" s="31">
        <f t="shared" si="28"/>
        <v>0</v>
      </c>
      <c r="AR50" s="31">
        <f t="shared" si="29"/>
        <v>0</v>
      </c>
      <c r="AS50" s="31">
        <f t="shared" si="30"/>
        <v>0</v>
      </c>
      <c r="AT50" s="31">
        <f t="shared" si="31"/>
        <v>0</v>
      </c>
      <c r="AU50" s="31">
        <f t="shared" si="32"/>
        <v>0</v>
      </c>
      <c r="AV50" s="31">
        <f t="shared" si="33"/>
        <v>0</v>
      </c>
      <c r="AW50" s="31">
        <f t="shared" si="34"/>
        <v>0</v>
      </c>
      <c r="AX50" s="31">
        <f t="shared" si="35"/>
        <v>0</v>
      </c>
      <c r="AY50" s="31">
        <f t="shared" si="36"/>
        <v>0</v>
      </c>
      <c r="AZ50" s="31">
        <f t="shared" si="37"/>
        <v>20</v>
      </c>
      <c r="BA50" s="31">
        <f t="shared" si="38"/>
        <v>0</v>
      </c>
      <c r="BB50" s="32">
        <f t="shared" si="39"/>
        <v>0</v>
      </c>
      <c r="BC50" s="226">
        <f t="shared" si="40"/>
        <v>0</v>
      </c>
    </row>
    <row r="51" spans="1:57" s="58" customFormat="1" ht="15.75" thickBot="1" x14ac:dyDescent="0.3">
      <c r="A51" s="21">
        <f t="shared" si="21"/>
        <v>41</v>
      </c>
      <c r="B51" s="89" t="s">
        <v>360</v>
      </c>
      <c r="C51" s="95">
        <v>1970</v>
      </c>
      <c r="D51" s="95" t="s">
        <v>15</v>
      </c>
      <c r="E51" s="143">
        <v>2660153</v>
      </c>
      <c r="F51" s="153"/>
      <c r="G51" s="56">
        <f>IF(F51="",0,VLOOKUP(F51,'points ind'!$A$2:$B$52,2,FALSE))</f>
        <v>0</v>
      </c>
      <c r="H51" s="57">
        <f>IF(F51="",0,VLOOKUP(F51,'points clubs'!$A$2:$B$51,2,FALSE))</f>
        <v>0</v>
      </c>
      <c r="I51" s="55"/>
      <c r="J51" s="56">
        <f>IF(I51="",0,VLOOKUP(I51,'points ind'!$A$2:$B$52,2,FALSE))</f>
        <v>0</v>
      </c>
      <c r="K51" s="57">
        <f>IF(I51="",0,VLOOKUP(I51,'points clubs'!$A$2:$B$51,2,FALSE))</f>
        <v>0</v>
      </c>
      <c r="L51" s="43"/>
      <c r="M51" s="44">
        <f>IF(L51="",0,VLOOKUP(L51,'points ind'!$A$2:$B$52,2,FALSE))</f>
        <v>0</v>
      </c>
      <c r="N51" s="49">
        <f>IF(L51="",0,VLOOKUP(L51,'points clubs'!$A$2:$B$51,2,FALSE))</f>
        <v>0</v>
      </c>
      <c r="O51" s="55"/>
      <c r="P51" s="56">
        <f>IF(O51="",0,VLOOKUP(O51,'points ind'!$A$2:$B$52,2,FALSE))</f>
        <v>0</v>
      </c>
      <c r="Q51" s="57">
        <f>IF(O51="",0,VLOOKUP(O51,'points clubs'!$A$2:$B$51,2,FALSE))</f>
        <v>0</v>
      </c>
      <c r="R51" s="43"/>
      <c r="S51" s="44">
        <f>IF(R51="",0,VLOOKUP(R51,'points ind'!$A$2:$B$52,2,FALSE))</f>
        <v>0</v>
      </c>
      <c r="T51" s="49">
        <f>IF(R51="",0,VLOOKUP(R51,'points clubs'!$A$2:$B$51,2,FALSE))</f>
        <v>0</v>
      </c>
      <c r="U51" s="43">
        <v>11</v>
      </c>
      <c r="V51" s="44">
        <f>IF(U51="",0,VLOOKUP(U51,'points ind'!$A$2:$B$52,2,FALSE))</f>
        <v>50</v>
      </c>
      <c r="W51" s="49">
        <f>IF(U51="",0,VLOOKUP(U51,'points clubs'!$A$2:$B$51,2,FALSE))</f>
        <v>20</v>
      </c>
      <c r="X51" s="43"/>
      <c r="Y51" s="44">
        <f>IF(X51="",0,VLOOKUP(X51,'points ind'!$A$2:$B$52,2,FALSE))</f>
        <v>0</v>
      </c>
      <c r="Z51" s="49">
        <f>IF(X51="",0,VLOOKUP(X51,'points clubs'!$A$2:$B$51,2,FALSE))</f>
        <v>0</v>
      </c>
      <c r="AA51" s="268"/>
      <c r="AB51" s="269">
        <f>IF(AA51="",0,VLOOKUP(AA51,'points ind'!$A$2:$B$52,2,FALSE))</f>
        <v>0</v>
      </c>
      <c r="AC51" s="270">
        <f>IF(AA51="",0,VLOOKUP(AA51,'points clubs'!$A$2:$B$51,2,FALSE))</f>
        <v>0</v>
      </c>
      <c r="AD51" s="43"/>
      <c r="AE51" s="44">
        <f>IF(AD51="",0,VLOOKUP(AD51,'points ind'!$A$2:$B$52,2,FALSE))</f>
        <v>0</v>
      </c>
      <c r="AF51" s="49">
        <f>IF(AD51="",0,VLOOKUP(AD51,'points clubs'!$A$2:$B$51,2,FALSE))</f>
        <v>0</v>
      </c>
      <c r="AG51" s="43"/>
      <c r="AH51" s="44">
        <f>IF(AG51="",0,VLOOKUP(AG51,'points ind'!$A$2:$B$52,2,FALSE))</f>
        <v>0</v>
      </c>
      <c r="AI51" s="49">
        <f>IF(AG51="",0,VLOOKUP(AG51,'points clubs'!$A$2:$B$51,2,FALSE))</f>
        <v>0</v>
      </c>
      <c r="AJ51" s="33">
        <f t="shared" si="22"/>
        <v>50</v>
      </c>
      <c r="AK51" s="63">
        <f t="shared" si="23"/>
        <v>41</v>
      </c>
      <c r="AL51" s="257">
        <f>IF(AG51&gt;0,(LARGE((G51,M51,P51,S51,V51,Y51,AB51,AE51),1)+LARGE((G51,M51,P51,S51,V51,Y51,AB51,AE51),2)+LARGE((G51,M51,P51,S51,V51,Y51,AB51,AE51),3)+LARGE((G51,M51,P51,S51,V51,Y51,AB51,AE51),4)+AH51),(LARGE((G51,M51,P51,S51,V51,Y51,AB51,AE51),1)+LARGE((G51,M51,P51,S51,V51,Y51,AB51,AE51),2)+LARGE((G51,M51,P51,S51,V51,Y51,AB51,AE51),3)+LARGE((G51,M51,P51,S51,V51,Y51,AB51,AE51),4)+LARGE((G51,M51,P51,S51,V51,Y51,AB51,AE51),5)))</f>
        <v>50</v>
      </c>
      <c r="AM51" s="258">
        <f t="shared" si="24"/>
        <v>41</v>
      </c>
      <c r="AN51" s="64">
        <f t="shared" si="25"/>
        <v>0</v>
      </c>
      <c r="AO51" s="31">
        <f t="shared" si="26"/>
        <v>0</v>
      </c>
      <c r="AP51" s="31">
        <f t="shared" si="27"/>
        <v>0</v>
      </c>
      <c r="AQ51" s="31">
        <f t="shared" si="28"/>
        <v>0</v>
      </c>
      <c r="AR51" s="31">
        <f t="shared" si="29"/>
        <v>0</v>
      </c>
      <c r="AS51" s="31">
        <f t="shared" si="30"/>
        <v>20</v>
      </c>
      <c r="AT51" s="31">
        <f t="shared" si="31"/>
        <v>0</v>
      </c>
      <c r="AU51" s="31">
        <f t="shared" si="32"/>
        <v>0</v>
      </c>
      <c r="AV51" s="31">
        <f t="shared" si="33"/>
        <v>0</v>
      </c>
      <c r="AW51" s="31">
        <f t="shared" si="34"/>
        <v>0</v>
      </c>
      <c r="AX51" s="31">
        <f t="shared" si="35"/>
        <v>0</v>
      </c>
      <c r="AY51" s="31">
        <f t="shared" si="36"/>
        <v>0</v>
      </c>
      <c r="AZ51" s="31">
        <f t="shared" si="37"/>
        <v>0</v>
      </c>
      <c r="BA51" s="31">
        <f t="shared" si="38"/>
        <v>0</v>
      </c>
      <c r="BB51" s="32">
        <f t="shared" si="39"/>
        <v>0</v>
      </c>
      <c r="BC51" s="226">
        <f t="shared" si="40"/>
        <v>0</v>
      </c>
    </row>
    <row r="52" spans="1:57" s="50" customFormat="1" ht="15.75" thickBot="1" x14ac:dyDescent="0.3">
      <c r="A52" s="21">
        <f t="shared" si="21"/>
        <v>41</v>
      </c>
      <c r="B52" s="28" t="s">
        <v>488</v>
      </c>
      <c r="C52" s="29">
        <v>1964</v>
      </c>
      <c r="D52" s="29" t="s">
        <v>15</v>
      </c>
      <c r="E52" s="143">
        <v>2251962</v>
      </c>
      <c r="F52" s="153"/>
      <c r="G52" s="56">
        <f>IF(F52="",0,VLOOKUP(F52,'points ind'!$A$2:$B$52,2,FALSE))</f>
        <v>0</v>
      </c>
      <c r="H52" s="57">
        <f>IF(F52="",0,VLOOKUP(F52,'points clubs'!$A$2:$B$51,2,FALSE))</f>
        <v>0</v>
      </c>
      <c r="I52" s="55"/>
      <c r="J52" s="56">
        <f>IF(I52="",0,VLOOKUP(I52,'points ind'!$A$2:$B$52,2,FALSE))</f>
        <v>0</v>
      </c>
      <c r="K52" s="57">
        <f>IF(I52="",0,VLOOKUP(I52,'points clubs'!$A$2:$B$51,2,FALSE))</f>
        <v>0</v>
      </c>
      <c r="L52" s="43"/>
      <c r="M52" s="44">
        <f>IF(L52="",0,VLOOKUP(L52,'points ind'!$A$2:$B$52,2,FALSE))</f>
        <v>0</v>
      </c>
      <c r="N52" s="49">
        <f>IF(L52="",0,VLOOKUP(L52,'points clubs'!$A$2:$B$51,2,FALSE))</f>
        <v>0</v>
      </c>
      <c r="O52" s="55"/>
      <c r="P52" s="56">
        <f>IF(O52="",0,VLOOKUP(O52,'points ind'!$A$2:$B$52,2,FALSE))</f>
        <v>0</v>
      </c>
      <c r="Q52" s="57">
        <f>IF(O52="",0,VLOOKUP(O52,'points clubs'!$A$2:$B$51,2,FALSE))</f>
        <v>0</v>
      </c>
      <c r="R52" s="43">
        <v>20</v>
      </c>
      <c r="S52" s="44">
        <f>IF(R52="",0,VLOOKUP(R52,'points ind'!$A$2:$B$52,2,FALSE))</f>
        <v>32</v>
      </c>
      <c r="T52" s="49">
        <f>IF(R52="",0,VLOOKUP(R52,'points clubs'!$A$2:$B$51,2,FALSE))</f>
        <v>2</v>
      </c>
      <c r="U52" s="43"/>
      <c r="V52" s="44">
        <f>IF(U52="",0,VLOOKUP(U52,'points ind'!$A$2:$B$52,2,FALSE))</f>
        <v>0</v>
      </c>
      <c r="W52" s="49">
        <f>IF(U52="",0,VLOOKUP(U52,'points clubs'!$A$2:$B$51,2,FALSE))</f>
        <v>0</v>
      </c>
      <c r="X52" s="43">
        <v>27</v>
      </c>
      <c r="Y52" s="44">
        <f>IF(X52="",0,VLOOKUP(X52,'points ind'!$A$2:$B$52,2,FALSE))</f>
        <v>18</v>
      </c>
      <c r="Z52" s="49">
        <f>IF(X52="",0,VLOOKUP(X52,'points clubs'!$A$2:$B$51,2,FALSE))</f>
        <v>0</v>
      </c>
      <c r="AA52" s="268"/>
      <c r="AB52" s="269">
        <f>IF(AA52="",0,VLOOKUP(AA52,'points ind'!$A$2:$B$52,2,FALSE))</f>
        <v>0</v>
      </c>
      <c r="AC52" s="270">
        <f>IF(AA52="",0,VLOOKUP(AA52,'points clubs'!$A$2:$B$51,2,FALSE))</f>
        <v>0</v>
      </c>
      <c r="AD52" s="43"/>
      <c r="AE52" s="44">
        <f>IF(AD52="",0,VLOOKUP(AD52,'points ind'!$A$2:$B$52,2,FALSE))</f>
        <v>0</v>
      </c>
      <c r="AF52" s="49">
        <f>IF(AD52="",0,VLOOKUP(AD52,'points clubs'!$A$2:$B$51,2,FALSE))</f>
        <v>0</v>
      </c>
      <c r="AG52" s="43"/>
      <c r="AH52" s="44">
        <f>IF(AG52="",0,VLOOKUP(AG52,'points ind'!$A$2:$B$52,2,FALSE))</f>
        <v>0</v>
      </c>
      <c r="AI52" s="49">
        <f>IF(AG52="",0,VLOOKUP(AG52,'points clubs'!$A$2:$B$51,2,FALSE))</f>
        <v>0</v>
      </c>
      <c r="AJ52" s="33">
        <f t="shared" si="22"/>
        <v>50</v>
      </c>
      <c r="AK52" s="63">
        <f t="shared" si="23"/>
        <v>41</v>
      </c>
      <c r="AL52" s="257">
        <f>IF(AG52&gt;0,(LARGE((G52,M52,P52,S52,V52,Y52,AB52,AE52),1)+LARGE((G52,M52,P52,S52,V52,Y52,AB52,AE52),2)+LARGE((G52,M52,P52,S52,V52,Y52,AB52,AE52),3)+LARGE((G52,M52,P52,S52,V52,Y52,AB52,AE52),4)+AH52),(LARGE((G52,M52,P52,S52,V52,Y52,AB52,AE52),1)+LARGE((G52,M52,P52,S52,V52,Y52,AB52,AE52),2)+LARGE((G52,M52,P52,S52,V52,Y52,AB52,AE52),3)+LARGE((G52,M52,P52,S52,V52,Y52,AB52,AE52),4)+LARGE((G52,M52,P52,S52,V52,Y52,AB52,AE52),5)))</f>
        <v>50</v>
      </c>
      <c r="AM52" s="258">
        <f t="shared" si="24"/>
        <v>41</v>
      </c>
      <c r="AN52" s="64">
        <f t="shared" si="25"/>
        <v>0</v>
      </c>
      <c r="AO52" s="31">
        <f t="shared" si="26"/>
        <v>0</v>
      </c>
      <c r="AP52" s="31">
        <f t="shared" si="27"/>
        <v>0</v>
      </c>
      <c r="AQ52" s="31">
        <f t="shared" si="28"/>
        <v>0</v>
      </c>
      <c r="AR52" s="31">
        <f t="shared" si="29"/>
        <v>0</v>
      </c>
      <c r="AS52" s="31">
        <f t="shared" si="30"/>
        <v>2</v>
      </c>
      <c r="AT52" s="31">
        <f t="shared" si="31"/>
        <v>0</v>
      </c>
      <c r="AU52" s="31">
        <f t="shared" si="32"/>
        <v>0</v>
      </c>
      <c r="AV52" s="31">
        <f t="shared" si="33"/>
        <v>0</v>
      </c>
      <c r="AW52" s="31">
        <f t="shared" si="34"/>
        <v>0</v>
      </c>
      <c r="AX52" s="31">
        <f t="shared" si="35"/>
        <v>0</v>
      </c>
      <c r="AY52" s="31">
        <f t="shared" si="36"/>
        <v>0</v>
      </c>
      <c r="AZ52" s="31">
        <f t="shared" si="37"/>
        <v>0</v>
      </c>
      <c r="BA52" s="31">
        <f t="shared" si="38"/>
        <v>0</v>
      </c>
      <c r="BB52" s="32">
        <f t="shared" si="39"/>
        <v>0</v>
      </c>
      <c r="BC52" s="226">
        <f t="shared" si="40"/>
        <v>0</v>
      </c>
      <c r="BD52" s="58"/>
      <c r="BE52" s="58"/>
    </row>
    <row r="53" spans="1:57" s="50" customFormat="1" ht="15.75" thickBot="1" x14ac:dyDescent="0.3">
      <c r="A53" s="21">
        <f t="shared" si="21"/>
        <v>44</v>
      </c>
      <c r="B53" s="28" t="s">
        <v>400</v>
      </c>
      <c r="C53" s="30">
        <v>1985</v>
      </c>
      <c r="D53" s="30" t="s">
        <v>11</v>
      </c>
      <c r="E53" s="143">
        <v>1340155</v>
      </c>
      <c r="F53" s="225"/>
      <c r="G53" s="56">
        <f>IF(F53="",0,VLOOKUP(F53,'points ind'!$A$2:$B$52,2,FALSE))</f>
        <v>0</v>
      </c>
      <c r="H53" s="57">
        <f>IF(F53="",0,VLOOKUP(F53,'points clubs'!$A$2:$B$51,2,FALSE))</f>
        <v>0</v>
      </c>
      <c r="I53" s="148"/>
      <c r="J53" s="56">
        <f>IF(I53="",0,VLOOKUP(I53,'points ind'!$A$2:$B$52,2,FALSE))</f>
        <v>0</v>
      </c>
      <c r="K53" s="57">
        <f>IF(I53="",0,VLOOKUP(I53,'points clubs'!$A$2:$B$51,2,FALSE))</f>
        <v>0</v>
      </c>
      <c r="L53" s="149"/>
      <c r="M53" s="44">
        <f>IF(L53="",0,VLOOKUP(L53,'points ind'!$A$2:$B$52,2,FALSE))</f>
        <v>0</v>
      </c>
      <c r="N53" s="49">
        <f>IF(L53="",0,VLOOKUP(L53,'points clubs'!$A$2:$B$51,2,FALSE))</f>
        <v>0</v>
      </c>
      <c r="O53" s="55"/>
      <c r="P53" s="56">
        <f>IF(O53="",0,VLOOKUP(O53,'points ind'!$A$2:$B$52,2,FALSE))</f>
        <v>0</v>
      </c>
      <c r="Q53" s="57">
        <f>IF(O53="",0,VLOOKUP(O53,'points clubs'!$A$2:$B$51,2,FALSE))</f>
        <v>0</v>
      </c>
      <c r="R53" s="43"/>
      <c r="S53" s="44">
        <f>IF(R53="",0,VLOOKUP(R53,'points ind'!$A$2:$B$52,2,FALSE))</f>
        <v>0</v>
      </c>
      <c r="T53" s="49">
        <f>IF(R53="",0,VLOOKUP(R53,'points clubs'!$A$2:$B$51,2,FALSE))</f>
        <v>0</v>
      </c>
      <c r="U53" s="43"/>
      <c r="V53" s="44">
        <f>IF(U53="",0,VLOOKUP(U53,'points ind'!$A$2:$B$52,2,FALSE))</f>
        <v>0</v>
      </c>
      <c r="W53" s="49">
        <f>IF(U53="",0,VLOOKUP(U53,'points clubs'!$A$2:$B$51,2,FALSE))</f>
        <v>0</v>
      </c>
      <c r="X53" s="149"/>
      <c r="Y53" s="44">
        <f>IF(X53="",0,VLOOKUP(X53,'points ind'!$A$2:$B$52,2,FALSE))</f>
        <v>0</v>
      </c>
      <c r="Z53" s="49">
        <f>IF(X53="",0,VLOOKUP(X53,'points clubs'!$A$2:$B$51,2,FALSE))</f>
        <v>0</v>
      </c>
      <c r="AA53" s="268"/>
      <c r="AB53" s="269">
        <f>IF(AA53="",0,VLOOKUP(AA53,'points ind'!$A$2:$B$52,2,FALSE))</f>
        <v>0</v>
      </c>
      <c r="AC53" s="270">
        <f>IF(AA53="",0,VLOOKUP(AA53,'points clubs'!$A$2:$B$51,2,FALSE))</f>
        <v>0</v>
      </c>
      <c r="AD53" s="149"/>
      <c r="AE53" s="44">
        <f>IF(AD53="",0,VLOOKUP(AD53,'points ind'!$A$2:$B$52,2,FALSE))</f>
        <v>0</v>
      </c>
      <c r="AF53" s="49">
        <f>IF(AD53="",0,VLOOKUP(AD53,'points clubs'!$A$2:$B$51,2,FALSE))</f>
        <v>0</v>
      </c>
      <c r="AG53" s="149">
        <v>12</v>
      </c>
      <c r="AH53" s="44">
        <f>IF(AG53="",0,VLOOKUP(AG53,'points ind'!$A$2:$B$52,2,FALSE))</f>
        <v>48</v>
      </c>
      <c r="AI53" s="49">
        <f>IF(AG53="",0,VLOOKUP(AG53,'points clubs'!$A$2:$B$51,2,FALSE))</f>
        <v>18</v>
      </c>
      <c r="AJ53" s="33">
        <f t="shared" si="22"/>
        <v>48</v>
      </c>
      <c r="AK53" s="63">
        <f t="shared" si="23"/>
        <v>44</v>
      </c>
      <c r="AL53" s="257">
        <f>IF(AG53&gt;0,(LARGE((G53,M53,P53,S53,V53,Y53,AB53,AE53),1)+LARGE((G53,M53,P53,S53,V53,Y53,AB53,AE53),2)+LARGE((G53,M53,P53,S53,V53,Y53,AB53,AE53),3)+LARGE((G53,M53,P53,S53,V53,Y53,AB53,AE53),4)+AH53),(LARGE((G53,M53,P53,S53,V53,Y53,AB53,AE53),1)+LARGE((G53,M53,P53,S53,V53,Y53,AB53,AE53),2)+LARGE((G53,M53,P53,S53,V53,Y53,AB53,AE53),3)+LARGE((G53,M53,P53,S53,V53,Y53,AB53,AE53),4)+LARGE((G53,M53,P53,S53,V53,Y53,AB53,AE53),5)))</f>
        <v>48</v>
      </c>
      <c r="AM53" s="258">
        <f t="shared" si="24"/>
        <v>44</v>
      </c>
      <c r="AN53" s="64">
        <f t="shared" si="25"/>
        <v>0</v>
      </c>
      <c r="AO53" s="31">
        <f t="shared" si="26"/>
        <v>18</v>
      </c>
      <c r="AP53" s="31">
        <f t="shared" si="27"/>
        <v>0</v>
      </c>
      <c r="AQ53" s="31">
        <f t="shared" si="28"/>
        <v>0</v>
      </c>
      <c r="AR53" s="31">
        <f t="shared" si="29"/>
        <v>0</v>
      </c>
      <c r="AS53" s="31">
        <f t="shared" si="30"/>
        <v>0</v>
      </c>
      <c r="AT53" s="31">
        <f t="shared" si="31"/>
        <v>0</v>
      </c>
      <c r="AU53" s="31">
        <f t="shared" si="32"/>
        <v>0</v>
      </c>
      <c r="AV53" s="31">
        <f t="shared" si="33"/>
        <v>0</v>
      </c>
      <c r="AW53" s="31">
        <f t="shared" si="34"/>
        <v>0</v>
      </c>
      <c r="AX53" s="31">
        <f t="shared" si="35"/>
        <v>0</v>
      </c>
      <c r="AY53" s="31">
        <f t="shared" si="36"/>
        <v>0</v>
      </c>
      <c r="AZ53" s="31">
        <f t="shared" si="37"/>
        <v>0</v>
      </c>
      <c r="BA53" s="31">
        <f t="shared" si="38"/>
        <v>0</v>
      </c>
      <c r="BB53" s="32">
        <f t="shared" si="39"/>
        <v>0</v>
      </c>
      <c r="BC53" s="226">
        <f t="shared" si="40"/>
        <v>0</v>
      </c>
      <c r="BD53" s="58"/>
      <c r="BE53" s="58"/>
    </row>
    <row r="54" spans="1:57" s="50" customFormat="1" ht="15.75" thickBot="1" x14ac:dyDescent="0.3">
      <c r="A54" s="21">
        <f t="shared" si="21"/>
        <v>44</v>
      </c>
      <c r="B54" s="28" t="s">
        <v>522</v>
      </c>
      <c r="C54" s="29">
        <v>1966</v>
      </c>
      <c r="D54" s="29" t="s">
        <v>22</v>
      </c>
      <c r="E54" s="143">
        <v>2612160</v>
      </c>
      <c r="F54" s="153"/>
      <c r="G54" s="56">
        <f>IF(F54="",0,VLOOKUP(F54,'points ind'!$A$2:$B$52,2,FALSE))</f>
        <v>0</v>
      </c>
      <c r="H54" s="57">
        <f>IF(F54="",0,VLOOKUP(F54,'points clubs'!$A$2:$B$51,2,FALSE))</f>
        <v>0</v>
      </c>
      <c r="I54" s="55"/>
      <c r="J54" s="56">
        <f>IF(I54="",0,VLOOKUP(I54,'points ind'!$A$2:$B$52,2,FALSE))</f>
        <v>0</v>
      </c>
      <c r="K54" s="57">
        <f>IF(I54="",0,VLOOKUP(I54,'points clubs'!$A$2:$B$51,2,FALSE))</f>
        <v>0</v>
      </c>
      <c r="L54" s="43"/>
      <c r="M54" s="44">
        <f>IF(L54="",0,VLOOKUP(L54,'points ind'!$A$2:$B$52,2,FALSE))</f>
        <v>0</v>
      </c>
      <c r="N54" s="49">
        <f>IF(L54="",0,VLOOKUP(L54,'points clubs'!$A$2:$B$51,2,FALSE))</f>
        <v>0</v>
      </c>
      <c r="O54" s="55"/>
      <c r="P54" s="56">
        <f>IF(O54="",0,VLOOKUP(O54,'points ind'!$A$2:$B$52,2,FALSE))</f>
        <v>0</v>
      </c>
      <c r="Q54" s="57">
        <f>IF(O54="",0,VLOOKUP(O54,'points clubs'!$A$2:$B$51,2,FALSE))</f>
        <v>0</v>
      </c>
      <c r="R54" s="43"/>
      <c r="S54" s="44">
        <f>IF(R54="",0,VLOOKUP(R54,'points ind'!$A$2:$B$52,2,FALSE))</f>
        <v>0</v>
      </c>
      <c r="T54" s="49">
        <f>IF(R54="",0,VLOOKUP(R54,'points clubs'!$A$2:$B$51,2,FALSE))</f>
        <v>0</v>
      </c>
      <c r="U54" s="43"/>
      <c r="V54" s="44">
        <f>IF(U54="",0,VLOOKUP(U54,'points ind'!$A$2:$B$52,2,FALSE))</f>
        <v>0</v>
      </c>
      <c r="W54" s="49">
        <f>IF(U54="",0,VLOOKUP(U54,'points clubs'!$A$2:$B$51,2,FALSE))</f>
        <v>0</v>
      </c>
      <c r="X54" s="43"/>
      <c r="Y54" s="44">
        <f>IF(X54="",0,VLOOKUP(X54,'points ind'!$A$2:$B$52,2,FALSE))</f>
        <v>0</v>
      </c>
      <c r="Z54" s="49">
        <f>IF(X54="",0,VLOOKUP(X54,'points clubs'!$A$2:$B$51,2,FALSE))</f>
        <v>0</v>
      </c>
      <c r="AA54" s="271"/>
      <c r="AB54" s="269">
        <f>IF(AA54="",0,VLOOKUP(AA54,'points ind'!$A$2:$B$52,2,FALSE))</f>
        <v>0</v>
      </c>
      <c r="AC54" s="270">
        <f>IF(AA54="",0,VLOOKUP(AA54,'points clubs'!$A$2:$B$51,2,FALSE))</f>
        <v>0</v>
      </c>
      <c r="AD54" s="279">
        <v>12</v>
      </c>
      <c r="AE54" s="44">
        <f>IF(AD54="",0,VLOOKUP(AD54,'points ind'!$A$2:$B$52,2,FALSE))</f>
        <v>48</v>
      </c>
      <c r="AF54" s="49">
        <f>IF(AD54="",0,VLOOKUP(AD54,'points clubs'!$A$2:$B$51,2,FALSE))</f>
        <v>18</v>
      </c>
      <c r="AG54" s="43"/>
      <c r="AH54" s="44">
        <f>IF(AG54="",0,VLOOKUP(AG54,'points ind'!$A$2:$B$52,2,FALSE))</f>
        <v>0</v>
      </c>
      <c r="AI54" s="49">
        <f>IF(AG54="",0,VLOOKUP(AG54,'points clubs'!$A$2:$B$51,2,FALSE))</f>
        <v>0</v>
      </c>
      <c r="AJ54" s="33">
        <f t="shared" si="22"/>
        <v>48</v>
      </c>
      <c r="AK54" s="63">
        <f t="shared" si="23"/>
        <v>44</v>
      </c>
      <c r="AL54" s="257">
        <f>IF(AG54&gt;0,(LARGE((G54,M54,P54,S54,V54,Y54,AB54,AE54),1)+LARGE((G54,M54,P54,S54,V54,Y54,AB54,AE54),2)+LARGE((G54,M54,P54,S54,V54,Y54,AB54,AE54),3)+LARGE((G54,M54,P54,S54,V54,Y54,AB54,AE54),4)+AH54),(LARGE((G54,M54,P54,S54,V54,Y54,AB54,AE54),1)+LARGE((G54,M54,P54,S54,V54,Y54,AB54,AE54),2)+LARGE((G54,M54,P54,S54,V54,Y54,AB54,AE54),3)+LARGE((G54,M54,P54,S54,V54,Y54,AB54,AE54),4)+LARGE((G54,M54,P54,S54,V54,Y54,AB54,AE54),5)))</f>
        <v>48</v>
      </c>
      <c r="AM54" s="258">
        <f t="shared" si="24"/>
        <v>44</v>
      </c>
      <c r="AN54" s="64">
        <f t="shared" si="25"/>
        <v>0</v>
      </c>
      <c r="AO54" s="31">
        <f t="shared" si="26"/>
        <v>0</v>
      </c>
      <c r="AP54" s="31">
        <f t="shared" si="27"/>
        <v>0</v>
      </c>
      <c r="AQ54" s="31">
        <f t="shared" si="28"/>
        <v>0</v>
      </c>
      <c r="AR54" s="31">
        <f t="shared" si="29"/>
        <v>0</v>
      </c>
      <c r="AS54" s="31">
        <f t="shared" si="30"/>
        <v>0</v>
      </c>
      <c r="AT54" s="31">
        <f t="shared" si="31"/>
        <v>0</v>
      </c>
      <c r="AU54" s="31">
        <f t="shared" si="32"/>
        <v>0</v>
      </c>
      <c r="AV54" s="31">
        <f t="shared" si="33"/>
        <v>0</v>
      </c>
      <c r="AW54" s="31">
        <f t="shared" si="34"/>
        <v>0</v>
      </c>
      <c r="AX54" s="31">
        <f t="shared" si="35"/>
        <v>0</v>
      </c>
      <c r="AY54" s="31">
        <f t="shared" si="36"/>
        <v>0</v>
      </c>
      <c r="AZ54" s="31">
        <f t="shared" si="37"/>
        <v>18</v>
      </c>
      <c r="BA54" s="31">
        <f t="shared" si="38"/>
        <v>0</v>
      </c>
      <c r="BB54" s="32">
        <f t="shared" si="39"/>
        <v>0</v>
      </c>
      <c r="BC54" s="226">
        <f t="shared" si="40"/>
        <v>0</v>
      </c>
      <c r="BD54" s="58"/>
      <c r="BE54" s="58"/>
    </row>
    <row r="55" spans="1:57" s="50" customFormat="1" ht="15.75" thickBot="1" x14ac:dyDescent="0.3">
      <c r="A55" s="21">
        <f t="shared" si="21"/>
        <v>46</v>
      </c>
      <c r="B55" s="28" t="s">
        <v>534</v>
      </c>
      <c r="C55" s="29">
        <v>1987</v>
      </c>
      <c r="D55" s="29" t="s">
        <v>13</v>
      </c>
      <c r="E55" s="143"/>
      <c r="F55" s="153"/>
      <c r="G55" s="56">
        <f>IF(F55="",0,VLOOKUP(F55,'points ind'!$A$2:$B$52,2,FALSE))</f>
        <v>0</v>
      </c>
      <c r="H55" s="57">
        <f>IF(F55="",0,VLOOKUP(F55,'points clubs'!$A$2:$B$51,2,FALSE))</f>
        <v>0</v>
      </c>
      <c r="I55" s="55"/>
      <c r="J55" s="56">
        <f>IF(I55="",0,VLOOKUP(I55,'points ind'!$A$2:$B$52,2,FALSE))</f>
        <v>0</v>
      </c>
      <c r="K55" s="57">
        <f>IF(I55="",0,VLOOKUP(I55,'points clubs'!$A$2:$B$51,2,FALSE))</f>
        <v>0</v>
      </c>
      <c r="L55" s="43"/>
      <c r="M55" s="44">
        <f>IF(L55="",0,VLOOKUP(L55,'points ind'!$A$2:$B$52,2,FALSE))</f>
        <v>0</v>
      </c>
      <c r="N55" s="49">
        <f>IF(L55="",0,VLOOKUP(L55,'points clubs'!$A$2:$B$51,2,FALSE))</f>
        <v>0</v>
      </c>
      <c r="O55" s="55"/>
      <c r="P55" s="56">
        <f>IF(O55="",0,VLOOKUP(O55,'points ind'!$A$2:$B$52,2,FALSE))</f>
        <v>0</v>
      </c>
      <c r="Q55" s="57">
        <f>IF(O55="",0,VLOOKUP(O55,'points clubs'!$A$2:$B$51,2,FALSE))</f>
        <v>0</v>
      </c>
      <c r="R55" s="43"/>
      <c r="S55" s="44">
        <f>IF(R55="",0,VLOOKUP(R55,'points ind'!$A$2:$B$52,2,FALSE))</f>
        <v>0</v>
      </c>
      <c r="T55" s="49">
        <f>IF(R55="",0,VLOOKUP(R55,'points clubs'!$A$2:$B$51,2,FALSE))</f>
        <v>0</v>
      </c>
      <c r="U55" s="43"/>
      <c r="V55" s="44">
        <f>IF(U55="",0,VLOOKUP(U55,'points ind'!$A$2:$B$52,2,FALSE))</f>
        <v>0</v>
      </c>
      <c r="W55" s="49">
        <f>IF(U55="",0,VLOOKUP(U55,'points clubs'!$A$2:$B$51,2,FALSE))</f>
        <v>0</v>
      </c>
      <c r="X55" s="43"/>
      <c r="Y55" s="44">
        <f>IF(X55="",0,VLOOKUP(X55,'points ind'!$A$2:$B$52,2,FALSE))</f>
        <v>0</v>
      </c>
      <c r="Z55" s="49">
        <f>IF(X55="",0,VLOOKUP(X55,'points clubs'!$A$2:$B$51,2,FALSE))</f>
        <v>0</v>
      </c>
      <c r="AA55" s="271"/>
      <c r="AB55" s="269">
        <f>IF(AA55="",0,VLOOKUP(AA55,'points ind'!$A$2:$B$52,2,FALSE))</f>
        <v>0</v>
      </c>
      <c r="AC55" s="270">
        <f>IF(AA55="",0,VLOOKUP(AA55,'points clubs'!$A$2:$B$51,2,FALSE))</f>
        <v>0</v>
      </c>
      <c r="AD55" s="43"/>
      <c r="AE55" s="44">
        <f>IF(AD55="",0,VLOOKUP(AD55,'points ind'!$A$2:$B$52,2,FALSE))</f>
        <v>0</v>
      </c>
      <c r="AF55" s="49">
        <f>IF(AD55="",0,VLOOKUP(AD55,'points clubs'!$A$2:$B$51,2,FALSE))</f>
        <v>0</v>
      </c>
      <c r="AG55" s="43">
        <v>14</v>
      </c>
      <c r="AH55" s="44">
        <f>IF(AG55="",0,VLOOKUP(AG55,'points ind'!$A$2:$B$52,2,FALSE))</f>
        <v>44</v>
      </c>
      <c r="AI55" s="49">
        <f>IF(AG55="",0,VLOOKUP(AG55,'points clubs'!$A$2:$B$51,2,FALSE))</f>
        <v>14</v>
      </c>
      <c r="AJ55" s="33">
        <f t="shared" si="22"/>
        <v>44</v>
      </c>
      <c r="AK55" s="63">
        <f t="shared" si="23"/>
        <v>46</v>
      </c>
      <c r="AL55" s="257">
        <f>IF(AG55&gt;0,(LARGE((G55,M55,P55,S55,V55,Y55,AB55,AE55),1)+LARGE((G55,M55,P55,S55,V55,Y55,AB55,AE55),2)+LARGE((G55,M55,P55,S55,V55,Y55,AB55,AE55),3)+LARGE((G55,M55,P55,S55,V55,Y55,AB55,AE55),4)+AH55),(LARGE((G55,M55,P55,S55,V55,Y55,AB55,AE55),1)+LARGE((G55,M55,P55,S55,V55,Y55,AB55,AE55),2)+LARGE((G55,M55,P55,S55,V55,Y55,AB55,AE55),3)+LARGE((G55,M55,P55,S55,V55,Y55,AB55,AE55),4)+LARGE((G55,M55,P55,S55,V55,Y55,AB55,AE55),5)))</f>
        <v>44</v>
      </c>
      <c r="AM55" s="258">
        <f t="shared" si="24"/>
        <v>46</v>
      </c>
      <c r="AN55" s="64">
        <f t="shared" si="25"/>
        <v>0</v>
      </c>
      <c r="AO55" s="31">
        <f t="shared" si="26"/>
        <v>0</v>
      </c>
      <c r="AP55" s="31">
        <f t="shared" si="27"/>
        <v>0</v>
      </c>
      <c r="AQ55" s="31">
        <f t="shared" si="28"/>
        <v>14</v>
      </c>
      <c r="AR55" s="31">
        <f t="shared" si="29"/>
        <v>0</v>
      </c>
      <c r="AS55" s="31">
        <f t="shared" si="30"/>
        <v>0</v>
      </c>
      <c r="AT55" s="31">
        <f t="shared" si="31"/>
        <v>0</v>
      </c>
      <c r="AU55" s="31">
        <f t="shared" si="32"/>
        <v>0</v>
      </c>
      <c r="AV55" s="31">
        <f t="shared" si="33"/>
        <v>0</v>
      </c>
      <c r="AW55" s="31">
        <f t="shared" si="34"/>
        <v>0</v>
      </c>
      <c r="AX55" s="31">
        <f t="shared" si="35"/>
        <v>0</v>
      </c>
      <c r="AY55" s="31">
        <f t="shared" si="36"/>
        <v>0</v>
      </c>
      <c r="AZ55" s="31">
        <f t="shared" si="37"/>
        <v>0</v>
      </c>
      <c r="BA55" s="31">
        <f t="shared" si="38"/>
        <v>0</v>
      </c>
      <c r="BB55" s="32">
        <f t="shared" si="39"/>
        <v>0</v>
      </c>
      <c r="BC55" s="226">
        <f t="shared" si="40"/>
        <v>0</v>
      </c>
      <c r="BD55" s="58"/>
      <c r="BE55" s="58"/>
    </row>
    <row r="56" spans="1:57" s="50" customFormat="1" ht="15.75" thickBot="1" x14ac:dyDescent="0.3">
      <c r="A56" s="21">
        <f t="shared" si="21"/>
        <v>47</v>
      </c>
      <c r="B56" s="28" t="s">
        <v>523</v>
      </c>
      <c r="C56" s="29">
        <v>1976</v>
      </c>
      <c r="D56" s="29" t="s">
        <v>10</v>
      </c>
      <c r="E56" s="143">
        <v>2664199</v>
      </c>
      <c r="F56" s="153"/>
      <c r="G56" s="56">
        <f>IF(F56="",0,VLOOKUP(F56,'points ind'!$A$2:$B$52,2,FALSE))</f>
        <v>0</v>
      </c>
      <c r="H56" s="57">
        <f>IF(F56="",0,VLOOKUP(F56,'points clubs'!$A$2:$B$51,2,FALSE))</f>
        <v>0</v>
      </c>
      <c r="I56" s="55"/>
      <c r="J56" s="56">
        <f>IF(I56="",0,VLOOKUP(I56,'points ind'!$A$2:$B$52,2,FALSE))</f>
        <v>0</v>
      </c>
      <c r="K56" s="57">
        <f>IF(I56="",0,VLOOKUP(I56,'points clubs'!$A$2:$B$51,2,FALSE))</f>
        <v>0</v>
      </c>
      <c r="L56" s="43"/>
      <c r="M56" s="44">
        <f>IF(L56="",0,VLOOKUP(L56,'points ind'!$A$2:$B$52,2,FALSE))</f>
        <v>0</v>
      </c>
      <c r="N56" s="49">
        <f>IF(L56="",0,VLOOKUP(L56,'points clubs'!$A$2:$B$51,2,FALSE))</f>
        <v>0</v>
      </c>
      <c r="O56" s="55"/>
      <c r="P56" s="56">
        <f>IF(O56="",0,VLOOKUP(O56,'points ind'!$A$2:$B$52,2,FALSE))</f>
        <v>0</v>
      </c>
      <c r="Q56" s="57">
        <f>IF(O56="",0,VLOOKUP(O56,'points clubs'!$A$2:$B$51,2,FALSE))</f>
        <v>0</v>
      </c>
      <c r="R56" s="43"/>
      <c r="S56" s="44">
        <f>IF(R56="",0,VLOOKUP(R56,'points ind'!$A$2:$B$52,2,FALSE))</f>
        <v>0</v>
      </c>
      <c r="T56" s="49">
        <f>IF(R56="",0,VLOOKUP(R56,'points clubs'!$A$2:$B$51,2,FALSE))</f>
        <v>0</v>
      </c>
      <c r="U56" s="43"/>
      <c r="V56" s="44">
        <f>IF(U56="",0,VLOOKUP(U56,'points ind'!$A$2:$B$52,2,FALSE))</f>
        <v>0</v>
      </c>
      <c r="W56" s="49">
        <f>IF(U56="",0,VLOOKUP(U56,'points clubs'!$A$2:$B$51,2,FALSE))</f>
        <v>0</v>
      </c>
      <c r="X56" s="43"/>
      <c r="Y56" s="44">
        <f>IF(X56="",0,VLOOKUP(X56,'points ind'!$A$2:$B$52,2,FALSE))</f>
        <v>0</v>
      </c>
      <c r="Z56" s="49">
        <f>IF(X56="",0,VLOOKUP(X56,'points clubs'!$A$2:$B$51,2,FALSE))</f>
        <v>0</v>
      </c>
      <c r="AA56" s="271"/>
      <c r="AB56" s="269">
        <f>IF(AA56="",0,VLOOKUP(AA56,'points ind'!$A$2:$B$52,2,FALSE))</f>
        <v>0</v>
      </c>
      <c r="AC56" s="270">
        <f>IF(AA56="",0,VLOOKUP(AA56,'points clubs'!$A$2:$B$51,2,FALSE))</f>
        <v>0</v>
      </c>
      <c r="AD56" s="279">
        <v>16</v>
      </c>
      <c r="AE56" s="44">
        <f>IF(AD56="",0,VLOOKUP(AD56,'points ind'!$A$2:$B$52,2,FALSE))</f>
        <v>40</v>
      </c>
      <c r="AF56" s="49">
        <f>IF(AD56="",0,VLOOKUP(AD56,'points clubs'!$A$2:$B$51,2,FALSE))</f>
        <v>10</v>
      </c>
      <c r="AG56" s="43"/>
      <c r="AH56" s="44">
        <f>IF(AG56="",0,VLOOKUP(AG56,'points ind'!$A$2:$B$52,2,FALSE))</f>
        <v>0</v>
      </c>
      <c r="AI56" s="49">
        <f>IF(AG56="",0,VLOOKUP(AG56,'points clubs'!$A$2:$B$51,2,FALSE))</f>
        <v>0</v>
      </c>
      <c r="AJ56" s="33">
        <f t="shared" si="22"/>
        <v>40</v>
      </c>
      <c r="AK56" s="63">
        <f t="shared" si="23"/>
        <v>47</v>
      </c>
      <c r="AL56" s="257">
        <f>IF(AG56&gt;0,(LARGE((G56,M56,P56,S56,V56,Y56,AB56,AE56),1)+LARGE((G56,M56,P56,S56,V56,Y56,AB56,AE56),2)+LARGE((G56,M56,P56,S56,V56,Y56,AB56,AE56),3)+LARGE((G56,M56,P56,S56,V56,Y56,AB56,AE56),4)+AH56),(LARGE((G56,M56,P56,S56,V56,Y56,AB56,AE56),1)+LARGE((G56,M56,P56,S56,V56,Y56,AB56,AE56),2)+LARGE((G56,M56,P56,S56,V56,Y56,AB56,AE56),3)+LARGE((G56,M56,P56,S56,V56,Y56,AB56,AE56),4)+LARGE((G56,M56,P56,S56,V56,Y56,AB56,AE56),5)))</f>
        <v>40</v>
      </c>
      <c r="AM56" s="258">
        <f t="shared" si="24"/>
        <v>47</v>
      </c>
      <c r="AN56" s="64">
        <f t="shared" si="25"/>
        <v>10</v>
      </c>
      <c r="AO56" s="31">
        <f t="shared" si="26"/>
        <v>0</v>
      </c>
      <c r="AP56" s="31">
        <f t="shared" si="27"/>
        <v>0</v>
      </c>
      <c r="AQ56" s="31">
        <f t="shared" si="28"/>
        <v>0</v>
      </c>
      <c r="AR56" s="31">
        <f t="shared" si="29"/>
        <v>0</v>
      </c>
      <c r="AS56" s="31">
        <f t="shared" si="30"/>
        <v>0</v>
      </c>
      <c r="AT56" s="31">
        <f t="shared" si="31"/>
        <v>0</v>
      </c>
      <c r="AU56" s="31">
        <f t="shared" si="32"/>
        <v>0</v>
      </c>
      <c r="AV56" s="31">
        <f t="shared" si="33"/>
        <v>0</v>
      </c>
      <c r="AW56" s="31">
        <f t="shared" si="34"/>
        <v>0</v>
      </c>
      <c r="AX56" s="31">
        <f t="shared" si="35"/>
        <v>0</v>
      </c>
      <c r="AY56" s="31">
        <f t="shared" si="36"/>
        <v>0</v>
      </c>
      <c r="AZ56" s="31">
        <f t="shared" si="37"/>
        <v>0</v>
      </c>
      <c r="BA56" s="31">
        <f t="shared" si="38"/>
        <v>0</v>
      </c>
      <c r="BB56" s="32">
        <f t="shared" si="39"/>
        <v>0</v>
      </c>
      <c r="BC56" s="226">
        <f t="shared" si="40"/>
        <v>0</v>
      </c>
      <c r="BD56" s="58"/>
      <c r="BE56" s="58"/>
    </row>
    <row r="57" spans="1:57" s="50" customFormat="1" ht="15.75" thickBot="1" x14ac:dyDescent="0.3">
      <c r="A57" s="21">
        <f t="shared" si="21"/>
        <v>47</v>
      </c>
      <c r="B57" s="89" t="s">
        <v>357</v>
      </c>
      <c r="C57" s="95">
        <v>1965</v>
      </c>
      <c r="D57" s="95" t="s">
        <v>21</v>
      </c>
      <c r="E57" s="143"/>
      <c r="F57" s="153"/>
      <c r="G57" s="56">
        <f>IF(F57="",0,VLOOKUP(F57,'points ind'!$A$2:$B$52,2,FALSE))</f>
        <v>0</v>
      </c>
      <c r="H57" s="57">
        <f>IF(F57="",0,VLOOKUP(F57,'points clubs'!$A$2:$B$51,2,FALSE))</f>
        <v>0</v>
      </c>
      <c r="I57" s="55"/>
      <c r="J57" s="56">
        <f>IF(I57="",0,VLOOKUP(I57,'points ind'!$A$2:$B$52,2,FALSE))</f>
        <v>0</v>
      </c>
      <c r="K57" s="57">
        <f>IF(I57="",0,VLOOKUP(I57,'points clubs'!$A$2:$B$51,2,FALSE))</f>
        <v>0</v>
      </c>
      <c r="L57" s="43"/>
      <c r="M57" s="44">
        <f>IF(L57="",0,VLOOKUP(L57,'points ind'!$A$2:$B$52,2,FALSE))</f>
        <v>0</v>
      </c>
      <c r="N57" s="49">
        <f>IF(L57="",0,VLOOKUP(L57,'points clubs'!$A$2:$B$51,2,FALSE))</f>
        <v>0</v>
      </c>
      <c r="O57" s="55"/>
      <c r="P57" s="56">
        <f>IF(O57="",0,VLOOKUP(O57,'points ind'!$A$2:$B$52,2,FALSE))</f>
        <v>0</v>
      </c>
      <c r="Q57" s="57">
        <f>IF(O57="",0,VLOOKUP(O57,'points clubs'!$A$2:$B$51,2,FALSE))</f>
        <v>0</v>
      </c>
      <c r="R57" s="43"/>
      <c r="S57" s="44">
        <f>IF(R57="",0,VLOOKUP(R57,'points ind'!$A$2:$B$52,2,FALSE))</f>
        <v>0</v>
      </c>
      <c r="T57" s="49">
        <f>IF(R57="",0,VLOOKUP(R57,'points clubs'!$A$2:$B$51,2,FALSE))</f>
        <v>0</v>
      </c>
      <c r="U57" s="43">
        <v>16</v>
      </c>
      <c r="V57" s="44">
        <f>IF(U57="",0,VLOOKUP(U57,'points ind'!$A$2:$B$52,2,FALSE))</f>
        <v>40</v>
      </c>
      <c r="W57" s="49">
        <f>IF(U57="",0,VLOOKUP(U57,'points clubs'!$A$2:$B$51,2,FALSE))</f>
        <v>10</v>
      </c>
      <c r="X57" s="43"/>
      <c r="Y57" s="44">
        <f>IF(X57="",0,VLOOKUP(X57,'points ind'!$A$2:$B$52,2,FALSE))</f>
        <v>0</v>
      </c>
      <c r="Z57" s="49">
        <f>IF(X57="",0,VLOOKUP(X57,'points clubs'!$A$2:$B$51,2,FALSE))</f>
        <v>0</v>
      </c>
      <c r="AA57" s="268"/>
      <c r="AB57" s="269">
        <f>IF(AA57="",0,VLOOKUP(AA57,'points ind'!$A$2:$B$52,2,FALSE))</f>
        <v>0</v>
      </c>
      <c r="AC57" s="270">
        <f>IF(AA57="",0,VLOOKUP(AA57,'points clubs'!$A$2:$B$51,2,FALSE))</f>
        <v>0</v>
      </c>
      <c r="AD57" s="43"/>
      <c r="AE57" s="44">
        <f>IF(AD57="",0,VLOOKUP(AD57,'points ind'!$A$2:$B$52,2,FALSE))</f>
        <v>0</v>
      </c>
      <c r="AF57" s="49">
        <f>IF(AD57="",0,VLOOKUP(AD57,'points clubs'!$A$2:$B$51,2,FALSE))</f>
        <v>0</v>
      </c>
      <c r="AG57" s="43"/>
      <c r="AH57" s="44">
        <f>IF(AG57="",0,VLOOKUP(AG57,'points ind'!$A$2:$B$52,2,FALSE))</f>
        <v>0</v>
      </c>
      <c r="AI57" s="49">
        <f>IF(AG57="",0,VLOOKUP(AG57,'points clubs'!$A$2:$B$51,2,FALSE))</f>
        <v>0</v>
      </c>
      <c r="AJ57" s="33">
        <f t="shared" si="22"/>
        <v>40</v>
      </c>
      <c r="AK57" s="63">
        <f t="shared" si="23"/>
        <v>47</v>
      </c>
      <c r="AL57" s="257">
        <f>IF(AG57&gt;0,(LARGE((G57,M57,P57,S57,V57,Y57,AB57,AE57),1)+LARGE((G57,M57,P57,S57,V57,Y57,AB57,AE57),2)+LARGE((G57,M57,P57,S57,V57,Y57,AB57,AE57),3)+LARGE((G57,M57,P57,S57,V57,Y57,AB57,AE57),4)+AH57),(LARGE((G57,M57,P57,S57,V57,Y57,AB57,AE57),1)+LARGE((G57,M57,P57,S57,V57,Y57,AB57,AE57),2)+LARGE((G57,M57,P57,S57,V57,Y57,AB57,AE57),3)+LARGE((G57,M57,P57,S57,V57,Y57,AB57,AE57),4)+LARGE((G57,M57,P57,S57,V57,Y57,AB57,AE57),5)))</f>
        <v>40</v>
      </c>
      <c r="AM57" s="258">
        <f t="shared" si="24"/>
        <v>47</v>
      </c>
      <c r="AN57" s="64">
        <f t="shared" si="25"/>
        <v>0</v>
      </c>
      <c r="AO57" s="31">
        <f t="shared" si="26"/>
        <v>0</v>
      </c>
      <c r="AP57" s="31">
        <f t="shared" si="27"/>
        <v>0</v>
      </c>
      <c r="AQ57" s="31">
        <f t="shared" si="28"/>
        <v>0</v>
      </c>
      <c r="AR57" s="31">
        <f t="shared" si="29"/>
        <v>0</v>
      </c>
      <c r="AS57" s="31">
        <f t="shared" si="30"/>
        <v>0</v>
      </c>
      <c r="AT57" s="31">
        <f t="shared" si="31"/>
        <v>0</v>
      </c>
      <c r="AU57" s="31">
        <f t="shared" si="32"/>
        <v>0</v>
      </c>
      <c r="AV57" s="31">
        <f t="shared" si="33"/>
        <v>0</v>
      </c>
      <c r="AW57" s="31">
        <f t="shared" si="34"/>
        <v>0</v>
      </c>
      <c r="AX57" s="31">
        <f t="shared" si="35"/>
        <v>0</v>
      </c>
      <c r="AY57" s="31">
        <f t="shared" si="36"/>
        <v>10</v>
      </c>
      <c r="AZ57" s="31">
        <f t="shared" si="37"/>
        <v>0</v>
      </c>
      <c r="BA57" s="31">
        <f t="shared" si="38"/>
        <v>0</v>
      </c>
      <c r="BB57" s="32">
        <f t="shared" si="39"/>
        <v>0</v>
      </c>
      <c r="BC57" s="226">
        <f t="shared" si="40"/>
        <v>0</v>
      </c>
      <c r="BD57" s="58"/>
      <c r="BE57" s="58"/>
    </row>
    <row r="58" spans="1:57" s="50" customFormat="1" ht="15.75" thickBot="1" x14ac:dyDescent="0.3">
      <c r="A58" s="21">
        <f t="shared" si="21"/>
        <v>49</v>
      </c>
      <c r="B58" s="28" t="s">
        <v>492</v>
      </c>
      <c r="C58" s="30">
        <v>1963</v>
      </c>
      <c r="D58" s="30" t="s">
        <v>15</v>
      </c>
      <c r="E58" s="143">
        <v>2642406</v>
      </c>
      <c r="F58" s="225"/>
      <c r="G58" s="56">
        <f>IF(F58="",0,VLOOKUP(F58,'points ind'!$A$2:$B$52,2,FALSE))</f>
        <v>0</v>
      </c>
      <c r="H58" s="57">
        <f>IF(F58="",0,VLOOKUP(F58,'points clubs'!$A$2:$B$51,2,FALSE))</f>
        <v>0</v>
      </c>
      <c r="I58" s="148"/>
      <c r="J58" s="56">
        <f>IF(I58="",0,VLOOKUP(I58,'points ind'!$A$2:$B$52,2,FALSE))</f>
        <v>0</v>
      </c>
      <c r="K58" s="57">
        <f>IF(I58="",0,VLOOKUP(I58,'points clubs'!$A$2:$B$51,2,FALSE))</f>
        <v>0</v>
      </c>
      <c r="L58" s="149"/>
      <c r="M58" s="44">
        <f>IF(L58="",0,VLOOKUP(L58,'points ind'!$A$2:$B$52,2,FALSE))</f>
        <v>0</v>
      </c>
      <c r="N58" s="49">
        <f>IF(L58="",0,VLOOKUP(L58,'points clubs'!$A$2:$B$51,2,FALSE))</f>
        <v>0</v>
      </c>
      <c r="O58" s="148"/>
      <c r="P58" s="56">
        <f>IF(O58="",0,VLOOKUP(O58,'points ind'!$A$2:$B$52,2,FALSE))</f>
        <v>0</v>
      </c>
      <c r="Q58" s="57">
        <f>IF(O58="",0,VLOOKUP(O58,'points clubs'!$A$2:$B$51,2,FALSE))</f>
        <v>0</v>
      </c>
      <c r="R58" s="149"/>
      <c r="S58" s="44">
        <f>IF(R58="",0,VLOOKUP(R58,'points ind'!$A$2:$B$52,2,FALSE))</f>
        <v>0</v>
      </c>
      <c r="T58" s="49">
        <f>IF(R58="",0,VLOOKUP(R58,'points clubs'!$A$2:$B$51,2,FALSE))</f>
        <v>0</v>
      </c>
      <c r="U58" s="149">
        <v>17</v>
      </c>
      <c r="V58" s="44">
        <f>IF(U58="",0,VLOOKUP(U58,'points ind'!$A$2:$B$52,2,FALSE))</f>
        <v>38</v>
      </c>
      <c r="W58" s="49">
        <f>IF(U58="",0,VLOOKUP(U58,'points clubs'!$A$2:$B$51,2,FALSE))</f>
        <v>8</v>
      </c>
      <c r="X58" s="43"/>
      <c r="Y58" s="44">
        <f>IF(X58="",0,VLOOKUP(X58,'points ind'!$A$2:$B$52,2,FALSE))</f>
        <v>0</v>
      </c>
      <c r="Z58" s="49">
        <f>IF(X58="",0,VLOOKUP(X58,'points clubs'!$A$2:$B$51,2,FALSE))</f>
        <v>0</v>
      </c>
      <c r="AA58" s="271"/>
      <c r="AB58" s="269">
        <f>IF(AA58="",0,VLOOKUP(AA58,'points ind'!$A$2:$B$52,2,FALSE))</f>
        <v>0</v>
      </c>
      <c r="AC58" s="270">
        <f>IF(AA58="",0,VLOOKUP(AA58,'points clubs'!$A$2:$B$51,2,FALSE))</f>
        <v>0</v>
      </c>
      <c r="AD58" s="149"/>
      <c r="AE58" s="44">
        <f>IF(AD58="",0,VLOOKUP(AD58,'points ind'!$A$2:$B$52,2,FALSE))</f>
        <v>0</v>
      </c>
      <c r="AF58" s="49">
        <f>IF(AD58="",0,VLOOKUP(AD58,'points clubs'!$A$2:$B$51,2,FALSE))</f>
        <v>0</v>
      </c>
      <c r="AG58" s="149"/>
      <c r="AH58" s="44">
        <f>IF(AG58="",0,VLOOKUP(AG58,'points ind'!$A$2:$B$52,2,FALSE))</f>
        <v>0</v>
      </c>
      <c r="AI58" s="49">
        <f>IF(AG58="",0,VLOOKUP(AG58,'points clubs'!$A$2:$B$51,2,FALSE))</f>
        <v>0</v>
      </c>
      <c r="AJ58" s="33">
        <f t="shared" si="22"/>
        <v>38</v>
      </c>
      <c r="AK58" s="63">
        <f t="shared" si="23"/>
        <v>49</v>
      </c>
      <c r="AL58" s="257">
        <f>IF(AG58&gt;0,(LARGE((G58,M58,P58,S58,V58,Y58,AB58,AE58),1)+LARGE((G58,M58,P58,S58,V58,Y58,AB58,AE58),2)+LARGE((G58,M58,P58,S58,V58,Y58,AB58,AE58),3)+LARGE((G58,M58,P58,S58,V58,Y58,AB58,AE58),4)+AH58),(LARGE((G58,M58,P58,S58,V58,Y58,AB58,AE58),1)+LARGE((G58,M58,P58,S58,V58,Y58,AB58,AE58),2)+LARGE((G58,M58,P58,S58,V58,Y58,AB58,AE58),3)+LARGE((G58,M58,P58,S58,V58,Y58,AB58,AE58),4)+LARGE((G58,M58,P58,S58,V58,Y58,AB58,AE58),5)))</f>
        <v>38</v>
      </c>
      <c r="AM58" s="258">
        <f t="shared" si="24"/>
        <v>49</v>
      </c>
      <c r="AN58" s="64">
        <f t="shared" si="25"/>
        <v>0</v>
      </c>
      <c r="AO58" s="31">
        <f t="shared" si="26"/>
        <v>0</v>
      </c>
      <c r="AP58" s="31">
        <f t="shared" si="27"/>
        <v>0</v>
      </c>
      <c r="AQ58" s="31">
        <f t="shared" si="28"/>
        <v>0</v>
      </c>
      <c r="AR58" s="31">
        <f t="shared" si="29"/>
        <v>0</v>
      </c>
      <c r="AS58" s="31">
        <f t="shared" si="30"/>
        <v>8</v>
      </c>
      <c r="AT58" s="31">
        <f t="shared" si="31"/>
        <v>0</v>
      </c>
      <c r="AU58" s="31">
        <f t="shared" si="32"/>
        <v>0</v>
      </c>
      <c r="AV58" s="31">
        <f t="shared" si="33"/>
        <v>0</v>
      </c>
      <c r="AW58" s="31">
        <f t="shared" si="34"/>
        <v>0</v>
      </c>
      <c r="AX58" s="31">
        <f t="shared" si="35"/>
        <v>0</v>
      </c>
      <c r="AY58" s="31">
        <f t="shared" si="36"/>
        <v>0</v>
      </c>
      <c r="AZ58" s="31">
        <f t="shared" si="37"/>
        <v>0</v>
      </c>
      <c r="BA58" s="31">
        <f t="shared" si="38"/>
        <v>0</v>
      </c>
      <c r="BB58" s="32">
        <f t="shared" si="39"/>
        <v>0</v>
      </c>
      <c r="BC58" s="226">
        <f t="shared" si="40"/>
        <v>0</v>
      </c>
      <c r="BD58" s="58"/>
      <c r="BE58" s="58"/>
    </row>
    <row r="59" spans="1:57" s="50" customFormat="1" ht="15.75" thickBot="1" x14ac:dyDescent="0.3">
      <c r="A59" s="21">
        <f t="shared" si="21"/>
        <v>49</v>
      </c>
      <c r="B59" s="28" t="s">
        <v>524</v>
      </c>
      <c r="C59" s="29">
        <v>1960</v>
      </c>
      <c r="D59" s="29" t="s">
        <v>12</v>
      </c>
      <c r="E59" s="143">
        <v>2674690</v>
      </c>
      <c r="F59" s="153"/>
      <c r="G59" s="56">
        <f>IF(F59="",0,VLOOKUP(F59,'points ind'!$A$2:$B$52,2,FALSE))</f>
        <v>0</v>
      </c>
      <c r="H59" s="57">
        <f>IF(F59="",0,VLOOKUP(F59,'points clubs'!$A$2:$B$51,2,FALSE))</f>
        <v>0</v>
      </c>
      <c r="I59" s="55"/>
      <c r="J59" s="56">
        <f>IF(I59="",0,VLOOKUP(I59,'points ind'!$A$2:$B$52,2,FALSE))</f>
        <v>0</v>
      </c>
      <c r="K59" s="57">
        <f>IF(I59="",0,VLOOKUP(I59,'points clubs'!$A$2:$B$51,2,FALSE))</f>
        <v>0</v>
      </c>
      <c r="L59" s="43"/>
      <c r="M59" s="44">
        <f>IF(L59="",0,VLOOKUP(L59,'points ind'!$A$2:$B$52,2,FALSE))</f>
        <v>0</v>
      </c>
      <c r="N59" s="49">
        <f>IF(L59="",0,VLOOKUP(L59,'points clubs'!$A$2:$B$51,2,FALSE))</f>
        <v>0</v>
      </c>
      <c r="O59" s="55"/>
      <c r="P59" s="56">
        <f>IF(O59="",0,VLOOKUP(O59,'points ind'!$A$2:$B$52,2,FALSE))</f>
        <v>0</v>
      </c>
      <c r="Q59" s="57">
        <f>IF(O59="",0,VLOOKUP(O59,'points clubs'!$A$2:$B$51,2,FALSE))</f>
        <v>0</v>
      </c>
      <c r="R59" s="43"/>
      <c r="S59" s="44">
        <f>IF(R59="",0,VLOOKUP(R59,'points ind'!$A$2:$B$52,2,FALSE))</f>
        <v>0</v>
      </c>
      <c r="T59" s="49">
        <f>IF(R59="",0,VLOOKUP(R59,'points clubs'!$A$2:$B$51,2,FALSE))</f>
        <v>0</v>
      </c>
      <c r="U59" s="43"/>
      <c r="V59" s="44">
        <f>IF(U59="",0,VLOOKUP(U59,'points ind'!$A$2:$B$52,2,FALSE))</f>
        <v>0</v>
      </c>
      <c r="W59" s="49">
        <f>IF(U59="",0,VLOOKUP(U59,'points clubs'!$A$2:$B$51,2,FALSE))</f>
        <v>0</v>
      </c>
      <c r="X59" s="43"/>
      <c r="Y59" s="44">
        <f>IF(X59="",0,VLOOKUP(X59,'points ind'!$A$2:$B$52,2,FALSE))</f>
        <v>0</v>
      </c>
      <c r="Z59" s="49">
        <f>IF(X59="",0,VLOOKUP(X59,'points clubs'!$A$2:$B$51,2,FALSE))</f>
        <v>0</v>
      </c>
      <c r="AA59" s="271"/>
      <c r="AB59" s="269">
        <f>IF(AA59="",0,VLOOKUP(AA59,'points ind'!$A$2:$B$52,2,FALSE))</f>
        <v>0</v>
      </c>
      <c r="AC59" s="270">
        <f>IF(AA59="",0,VLOOKUP(AA59,'points clubs'!$A$2:$B$51,2,FALSE))</f>
        <v>0</v>
      </c>
      <c r="AD59" s="279">
        <v>17</v>
      </c>
      <c r="AE59" s="44">
        <f>IF(AD59="",0,VLOOKUP(AD59,'points ind'!$A$2:$B$52,2,FALSE))</f>
        <v>38</v>
      </c>
      <c r="AF59" s="49">
        <f>IF(AD59="",0,VLOOKUP(AD59,'points clubs'!$A$2:$B$51,2,FALSE))</f>
        <v>8</v>
      </c>
      <c r="AG59" s="43"/>
      <c r="AH59" s="44">
        <f>IF(AG59="",0,VLOOKUP(AG59,'points ind'!$A$2:$B$52,2,FALSE))</f>
        <v>0</v>
      </c>
      <c r="AI59" s="49">
        <f>IF(AG59="",0,VLOOKUP(AG59,'points clubs'!$A$2:$B$51,2,FALSE))</f>
        <v>0</v>
      </c>
      <c r="AJ59" s="33">
        <f t="shared" si="22"/>
        <v>38</v>
      </c>
      <c r="AK59" s="63">
        <f t="shared" si="23"/>
        <v>49</v>
      </c>
      <c r="AL59" s="257">
        <f>IF(AG59&gt;0,(LARGE((G59,M59,P59,S59,V59,Y59,AB59,AE59),1)+LARGE((G59,M59,P59,S59,V59,Y59,AB59,AE59),2)+LARGE((G59,M59,P59,S59,V59,Y59,AB59,AE59),3)+LARGE((G59,M59,P59,S59,V59,Y59,AB59,AE59),4)+AH59),(LARGE((G59,M59,P59,S59,V59,Y59,AB59,AE59),1)+LARGE((G59,M59,P59,S59,V59,Y59,AB59,AE59),2)+LARGE((G59,M59,P59,S59,V59,Y59,AB59,AE59),3)+LARGE((G59,M59,P59,S59,V59,Y59,AB59,AE59),4)+LARGE((G59,M59,P59,S59,V59,Y59,AB59,AE59),5)))</f>
        <v>38</v>
      </c>
      <c r="AM59" s="258">
        <f t="shared" si="24"/>
        <v>49</v>
      </c>
      <c r="AN59" s="64">
        <f t="shared" si="25"/>
        <v>0</v>
      </c>
      <c r="AO59" s="31">
        <f t="shared" si="26"/>
        <v>0</v>
      </c>
      <c r="AP59" s="31">
        <f t="shared" si="27"/>
        <v>8</v>
      </c>
      <c r="AQ59" s="31">
        <f t="shared" si="28"/>
        <v>0</v>
      </c>
      <c r="AR59" s="31">
        <f t="shared" si="29"/>
        <v>0</v>
      </c>
      <c r="AS59" s="31">
        <f t="shared" si="30"/>
        <v>0</v>
      </c>
      <c r="AT59" s="31">
        <f t="shared" si="31"/>
        <v>0</v>
      </c>
      <c r="AU59" s="31">
        <f t="shared" si="32"/>
        <v>0</v>
      </c>
      <c r="AV59" s="31">
        <f t="shared" si="33"/>
        <v>0</v>
      </c>
      <c r="AW59" s="31">
        <f t="shared" si="34"/>
        <v>0</v>
      </c>
      <c r="AX59" s="31">
        <f t="shared" si="35"/>
        <v>0</v>
      </c>
      <c r="AY59" s="31">
        <f t="shared" si="36"/>
        <v>0</v>
      </c>
      <c r="AZ59" s="31">
        <f t="shared" si="37"/>
        <v>0</v>
      </c>
      <c r="BA59" s="31">
        <f t="shared" si="38"/>
        <v>0</v>
      </c>
      <c r="BB59" s="32">
        <f t="shared" si="39"/>
        <v>0</v>
      </c>
      <c r="BC59" s="226">
        <f t="shared" si="40"/>
        <v>0</v>
      </c>
      <c r="BD59" s="58"/>
      <c r="BE59" s="58"/>
    </row>
    <row r="60" spans="1:57" s="50" customFormat="1" ht="15.75" thickBot="1" x14ac:dyDescent="0.3">
      <c r="A60" s="21">
        <f t="shared" si="21"/>
        <v>49</v>
      </c>
      <c r="B60" s="28" t="s">
        <v>535</v>
      </c>
      <c r="C60" s="29">
        <v>1965</v>
      </c>
      <c r="D60" s="29" t="s">
        <v>15</v>
      </c>
      <c r="E60" s="143"/>
      <c r="F60" s="153"/>
      <c r="G60" s="56">
        <f>IF(F60="",0,VLOOKUP(F60,'points ind'!$A$2:$B$52,2,FALSE))</f>
        <v>0</v>
      </c>
      <c r="H60" s="57">
        <f>IF(F60="",0,VLOOKUP(F60,'points clubs'!$A$2:$B$51,2,FALSE))</f>
        <v>0</v>
      </c>
      <c r="I60" s="55"/>
      <c r="J60" s="56">
        <f>IF(I60="",0,VLOOKUP(I60,'points ind'!$A$2:$B$52,2,FALSE))</f>
        <v>0</v>
      </c>
      <c r="K60" s="57">
        <f>IF(I60="",0,VLOOKUP(I60,'points clubs'!$A$2:$B$51,2,FALSE))</f>
        <v>0</v>
      </c>
      <c r="L60" s="43"/>
      <c r="M60" s="44">
        <f>IF(L60="",0,VLOOKUP(L60,'points ind'!$A$2:$B$52,2,FALSE))</f>
        <v>0</v>
      </c>
      <c r="N60" s="49">
        <f>IF(L60="",0,VLOOKUP(L60,'points clubs'!$A$2:$B$51,2,FALSE))</f>
        <v>0</v>
      </c>
      <c r="O60" s="55"/>
      <c r="P60" s="56">
        <f>IF(O60="",0,VLOOKUP(O60,'points ind'!$A$2:$B$52,2,FALSE))</f>
        <v>0</v>
      </c>
      <c r="Q60" s="57">
        <f>IF(O60="",0,VLOOKUP(O60,'points clubs'!$A$2:$B$51,2,FALSE))</f>
        <v>0</v>
      </c>
      <c r="R60" s="43"/>
      <c r="S60" s="44">
        <f>IF(R60="",0,VLOOKUP(R60,'points ind'!$A$2:$B$52,2,FALSE))</f>
        <v>0</v>
      </c>
      <c r="T60" s="49">
        <f>IF(R60="",0,VLOOKUP(R60,'points clubs'!$A$2:$B$51,2,FALSE))</f>
        <v>0</v>
      </c>
      <c r="U60" s="43"/>
      <c r="V60" s="44">
        <f>IF(U60="",0,VLOOKUP(U60,'points ind'!$A$2:$B$52,2,FALSE))</f>
        <v>0</v>
      </c>
      <c r="W60" s="49">
        <f>IF(U60="",0,VLOOKUP(U60,'points clubs'!$A$2:$B$51,2,FALSE))</f>
        <v>0</v>
      </c>
      <c r="X60" s="43"/>
      <c r="Y60" s="44">
        <f>IF(X60="",0,VLOOKUP(X60,'points ind'!$A$2:$B$52,2,FALSE))</f>
        <v>0</v>
      </c>
      <c r="Z60" s="49">
        <f>IF(X60="",0,VLOOKUP(X60,'points clubs'!$A$2:$B$51,2,FALSE))</f>
        <v>0</v>
      </c>
      <c r="AA60" s="271"/>
      <c r="AB60" s="269">
        <f>IF(AA60="",0,VLOOKUP(AA60,'points ind'!$A$2:$B$52,2,FALSE))</f>
        <v>0</v>
      </c>
      <c r="AC60" s="270">
        <f>IF(AA60="",0,VLOOKUP(AA60,'points clubs'!$A$2:$B$51,2,FALSE))</f>
        <v>0</v>
      </c>
      <c r="AD60" s="43"/>
      <c r="AE60" s="44">
        <f>IF(AD60="",0,VLOOKUP(AD60,'points ind'!$A$2:$B$52,2,FALSE))</f>
        <v>0</v>
      </c>
      <c r="AF60" s="49">
        <f>IF(AD60="",0,VLOOKUP(AD60,'points clubs'!$A$2:$B$51,2,FALSE))</f>
        <v>0</v>
      </c>
      <c r="AG60" s="43">
        <v>17</v>
      </c>
      <c r="AH60" s="44">
        <f>IF(AG60="",0,VLOOKUP(AG60,'points ind'!$A$2:$B$52,2,FALSE))</f>
        <v>38</v>
      </c>
      <c r="AI60" s="49">
        <f>IF(AG60="",0,VLOOKUP(AG60,'points clubs'!$A$2:$B$51,2,FALSE))</f>
        <v>8</v>
      </c>
      <c r="AJ60" s="33">
        <f t="shared" si="22"/>
        <v>38</v>
      </c>
      <c r="AK60" s="63">
        <f t="shared" si="23"/>
        <v>49</v>
      </c>
      <c r="AL60" s="257">
        <f>IF(AG60&gt;0,(LARGE((G60,M60,P60,S60,V60,Y60,AB60,AE60),1)+LARGE((G60,M60,P60,S60,V60,Y60,AB60,AE60),2)+LARGE((G60,M60,P60,S60,V60,Y60,AB60,AE60),3)+LARGE((G60,M60,P60,S60,V60,Y60,AB60,AE60),4)+AH60),(LARGE((G60,M60,P60,S60,V60,Y60,AB60,AE60),1)+LARGE((G60,M60,P60,S60,V60,Y60,AB60,AE60),2)+LARGE((G60,M60,P60,S60,V60,Y60,AB60,AE60),3)+LARGE((G60,M60,P60,S60,V60,Y60,AB60,AE60),4)+LARGE((G60,M60,P60,S60,V60,Y60,AB60,AE60),5)))</f>
        <v>38</v>
      </c>
      <c r="AM60" s="258">
        <f t="shared" si="24"/>
        <v>49</v>
      </c>
      <c r="AN60" s="64">
        <f t="shared" si="25"/>
        <v>0</v>
      </c>
      <c r="AO60" s="31">
        <f t="shared" si="26"/>
        <v>0</v>
      </c>
      <c r="AP60" s="31">
        <f t="shared" si="27"/>
        <v>0</v>
      </c>
      <c r="AQ60" s="31">
        <f t="shared" si="28"/>
        <v>0</v>
      </c>
      <c r="AR60" s="31">
        <f t="shared" si="29"/>
        <v>0</v>
      </c>
      <c r="AS60" s="31">
        <f t="shared" si="30"/>
        <v>8</v>
      </c>
      <c r="AT60" s="31">
        <f t="shared" si="31"/>
        <v>0</v>
      </c>
      <c r="AU60" s="31">
        <f t="shared" si="32"/>
        <v>0</v>
      </c>
      <c r="AV60" s="31">
        <f t="shared" si="33"/>
        <v>0</v>
      </c>
      <c r="AW60" s="31">
        <f t="shared" si="34"/>
        <v>0</v>
      </c>
      <c r="AX60" s="31">
        <f t="shared" si="35"/>
        <v>0</v>
      </c>
      <c r="AY60" s="31">
        <f t="shared" si="36"/>
        <v>0</v>
      </c>
      <c r="AZ60" s="31">
        <f t="shared" si="37"/>
        <v>0</v>
      </c>
      <c r="BA60" s="31">
        <f t="shared" si="38"/>
        <v>0</v>
      </c>
      <c r="BB60" s="32">
        <f t="shared" si="39"/>
        <v>0</v>
      </c>
      <c r="BC60" s="226">
        <f t="shared" si="40"/>
        <v>0</v>
      </c>
      <c r="BD60" s="58"/>
      <c r="BE60" s="58"/>
    </row>
    <row r="61" spans="1:57" s="50" customFormat="1" ht="15.75" thickBot="1" x14ac:dyDescent="0.3">
      <c r="A61" s="21">
        <f t="shared" si="21"/>
        <v>52</v>
      </c>
      <c r="B61" s="127" t="s">
        <v>502</v>
      </c>
      <c r="C61" s="95">
        <v>1968</v>
      </c>
      <c r="D61" s="95" t="s">
        <v>21</v>
      </c>
      <c r="E61" s="143">
        <v>2252265</v>
      </c>
      <c r="F61" s="153"/>
      <c r="G61" s="56">
        <f>IF(F61="",0,VLOOKUP(F61,'points ind'!$A$2:$B$52,2,FALSE))</f>
        <v>0</v>
      </c>
      <c r="H61" s="57">
        <f>IF(F61="",0,VLOOKUP(F61,'points clubs'!$A$2:$B$51,2,FALSE))</f>
        <v>0</v>
      </c>
      <c r="I61" s="55"/>
      <c r="J61" s="56">
        <f>IF(I61="",0,VLOOKUP(I61,'points ind'!$A$2:$B$52,2,FALSE))</f>
        <v>0</v>
      </c>
      <c r="K61" s="57">
        <f>IF(I61="",0,VLOOKUP(I61,'points clubs'!$A$2:$B$51,2,FALSE))</f>
        <v>0</v>
      </c>
      <c r="L61" s="43"/>
      <c r="M61" s="44">
        <f>IF(L61="",0,VLOOKUP(L61,'points ind'!$A$2:$B$52,2,FALSE))</f>
        <v>0</v>
      </c>
      <c r="N61" s="49">
        <f>IF(L61="",0,VLOOKUP(L61,'points clubs'!$A$2:$B$51,2,FALSE))</f>
        <v>0</v>
      </c>
      <c r="O61" s="55"/>
      <c r="P61" s="56">
        <f>IF(O61="",0,VLOOKUP(O61,'points ind'!$A$2:$B$52,2,FALSE))</f>
        <v>0</v>
      </c>
      <c r="Q61" s="57">
        <f>IF(O61="",0,VLOOKUP(O61,'points clubs'!$A$2:$B$51,2,FALSE))</f>
        <v>0</v>
      </c>
      <c r="R61" s="43"/>
      <c r="S61" s="44">
        <f>IF(R61="",0,VLOOKUP(R61,'points ind'!$A$2:$B$52,2,FALSE))</f>
        <v>0</v>
      </c>
      <c r="T61" s="49">
        <f>IF(R61="",0,VLOOKUP(R61,'points clubs'!$A$2:$B$51,2,FALSE))</f>
        <v>0</v>
      </c>
      <c r="U61" s="43"/>
      <c r="V61" s="44">
        <f>IF(U61="",0,VLOOKUP(U61,'points ind'!$A$2:$B$52,2,FALSE))</f>
        <v>0</v>
      </c>
      <c r="W61" s="49">
        <f>IF(U61="",0,VLOOKUP(U61,'points clubs'!$A$2:$B$51,2,FALSE))</f>
        <v>0</v>
      </c>
      <c r="X61" s="43">
        <v>18</v>
      </c>
      <c r="Y61" s="44">
        <f>IF(X61="",0,VLOOKUP(X61,'points ind'!$A$2:$B$52,2,FALSE))</f>
        <v>36</v>
      </c>
      <c r="Z61" s="49">
        <f>IF(X61="",0,VLOOKUP(X61,'points clubs'!$A$2:$B$51,2,FALSE))</f>
        <v>6</v>
      </c>
      <c r="AA61" s="271"/>
      <c r="AB61" s="269">
        <f>IF(AA61="",0,VLOOKUP(AA61,'points ind'!$A$2:$B$52,2,FALSE))</f>
        <v>0</v>
      </c>
      <c r="AC61" s="270">
        <f>IF(AA61="",0,VLOOKUP(AA61,'points clubs'!$A$2:$B$51,2,FALSE))</f>
        <v>0</v>
      </c>
      <c r="AD61" s="149"/>
      <c r="AE61" s="44">
        <f>IF(AD61="",0,VLOOKUP(AD61,'points ind'!$A$2:$B$52,2,FALSE))</f>
        <v>0</v>
      </c>
      <c r="AF61" s="49">
        <f>IF(AD61="",0,VLOOKUP(AD61,'points clubs'!$A$2:$B$51,2,FALSE))</f>
        <v>0</v>
      </c>
      <c r="AG61" s="149"/>
      <c r="AH61" s="44">
        <f>IF(AG61="",0,VLOOKUP(AG61,'points ind'!$A$2:$B$52,2,FALSE))</f>
        <v>0</v>
      </c>
      <c r="AI61" s="49">
        <f>IF(AG61="",0,VLOOKUP(AG61,'points clubs'!$A$2:$B$51,2,FALSE))</f>
        <v>0</v>
      </c>
      <c r="AJ61" s="33">
        <f t="shared" si="22"/>
        <v>36</v>
      </c>
      <c r="AK61" s="63">
        <f t="shared" si="23"/>
        <v>52</v>
      </c>
      <c r="AL61" s="257">
        <f>IF(AG61&gt;0,(LARGE((G61,M61,P61,S61,V61,Y61,AB61,AE61),1)+LARGE((G61,M61,P61,S61,V61,Y61,AB61,AE61),2)+LARGE((G61,M61,P61,S61,V61,Y61,AB61,AE61),3)+LARGE((G61,M61,P61,S61,V61,Y61,AB61,AE61),4)+AH61),(LARGE((G61,M61,P61,S61,V61,Y61,AB61,AE61),1)+LARGE((G61,M61,P61,S61,V61,Y61,AB61,AE61),2)+LARGE((G61,M61,P61,S61,V61,Y61,AB61,AE61),3)+LARGE((G61,M61,P61,S61,V61,Y61,AB61,AE61),4)+LARGE((G61,M61,P61,S61,V61,Y61,AB61,AE61),5)))</f>
        <v>36</v>
      </c>
      <c r="AM61" s="258">
        <f t="shared" si="24"/>
        <v>52</v>
      </c>
      <c r="AN61" s="64">
        <f t="shared" si="25"/>
        <v>0</v>
      </c>
      <c r="AO61" s="31">
        <f t="shared" si="26"/>
        <v>0</v>
      </c>
      <c r="AP61" s="31">
        <f t="shared" si="27"/>
        <v>0</v>
      </c>
      <c r="AQ61" s="31">
        <f t="shared" si="28"/>
        <v>0</v>
      </c>
      <c r="AR61" s="31">
        <f t="shared" si="29"/>
        <v>0</v>
      </c>
      <c r="AS61" s="31">
        <f t="shared" si="30"/>
        <v>0</v>
      </c>
      <c r="AT61" s="31">
        <f t="shared" si="31"/>
        <v>0</v>
      </c>
      <c r="AU61" s="31">
        <f t="shared" si="32"/>
        <v>0</v>
      </c>
      <c r="AV61" s="31">
        <f t="shared" si="33"/>
        <v>0</v>
      </c>
      <c r="AW61" s="31">
        <f t="shared" si="34"/>
        <v>0</v>
      </c>
      <c r="AX61" s="31">
        <f t="shared" si="35"/>
        <v>0</v>
      </c>
      <c r="AY61" s="31">
        <f t="shared" si="36"/>
        <v>6</v>
      </c>
      <c r="AZ61" s="31">
        <f t="shared" si="37"/>
        <v>0</v>
      </c>
      <c r="BA61" s="31">
        <f t="shared" si="38"/>
        <v>0</v>
      </c>
      <c r="BB61" s="32">
        <f t="shared" si="39"/>
        <v>0</v>
      </c>
      <c r="BC61" s="226">
        <f t="shared" si="40"/>
        <v>0</v>
      </c>
      <c r="BD61" s="58"/>
      <c r="BE61" s="58"/>
    </row>
    <row r="62" spans="1:57" s="50" customFormat="1" ht="15.75" thickBot="1" x14ac:dyDescent="0.3">
      <c r="A62" s="21">
        <f t="shared" si="21"/>
        <v>52</v>
      </c>
      <c r="B62" s="28" t="s">
        <v>525</v>
      </c>
      <c r="C62" s="29">
        <v>1967</v>
      </c>
      <c r="D62" s="29" t="s">
        <v>15</v>
      </c>
      <c r="E62" s="143">
        <v>2661068</v>
      </c>
      <c r="F62" s="153"/>
      <c r="G62" s="56">
        <f>IF(F62="",0,VLOOKUP(F62,'points ind'!$A$2:$B$52,2,FALSE))</f>
        <v>0</v>
      </c>
      <c r="H62" s="57">
        <f>IF(F62="",0,VLOOKUP(F62,'points clubs'!$A$2:$B$51,2,FALSE))</f>
        <v>0</v>
      </c>
      <c r="I62" s="55"/>
      <c r="J62" s="56">
        <f>IF(I62="",0,VLOOKUP(I62,'points ind'!$A$2:$B$52,2,FALSE))</f>
        <v>0</v>
      </c>
      <c r="K62" s="57">
        <f>IF(I62="",0,VLOOKUP(I62,'points clubs'!$A$2:$B$51,2,FALSE))</f>
        <v>0</v>
      </c>
      <c r="L62" s="43"/>
      <c r="M62" s="44">
        <f>IF(L62="",0,VLOOKUP(L62,'points ind'!$A$2:$B$52,2,FALSE))</f>
        <v>0</v>
      </c>
      <c r="N62" s="49">
        <f>IF(L62="",0,VLOOKUP(L62,'points clubs'!$A$2:$B$51,2,FALSE))</f>
        <v>0</v>
      </c>
      <c r="O62" s="55"/>
      <c r="P62" s="56">
        <f>IF(O62="",0,VLOOKUP(O62,'points ind'!$A$2:$B$52,2,FALSE))</f>
        <v>0</v>
      </c>
      <c r="Q62" s="57">
        <f>IF(O62="",0,VLOOKUP(O62,'points clubs'!$A$2:$B$51,2,FALSE))</f>
        <v>0</v>
      </c>
      <c r="R62" s="43"/>
      <c r="S62" s="44">
        <f>IF(R62="",0,VLOOKUP(R62,'points ind'!$A$2:$B$52,2,FALSE))</f>
        <v>0</v>
      </c>
      <c r="T62" s="49">
        <f>IF(R62="",0,VLOOKUP(R62,'points clubs'!$A$2:$B$51,2,FALSE))</f>
        <v>0</v>
      </c>
      <c r="U62" s="43"/>
      <c r="V62" s="44">
        <f>IF(U62="",0,VLOOKUP(U62,'points ind'!$A$2:$B$52,2,FALSE))</f>
        <v>0</v>
      </c>
      <c r="W62" s="49">
        <f>IF(U62="",0,VLOOKUP(U62,'points clubs'!$A$2:$B$51,2,FALSE))</f>
        <v>0</v>
      </c>
      <c r="X62" s="43"/>
      <c r="Y62" s="44">
        <f>IF(X62="",0,VLOOKUP(X62,'points ind'!$A$2:$B$52,2,FALSE))</f>
        <v>0</v>
      </c>
      <c r="Z62" s="49">
        <f>IF(X62="",0,VLOOKUP(X62,'points clubs'!$A$2:$B$51,2,FALSE))</f>
        <v>0</v>
      </c>
      <c r="AA62" s="271"/>
      <c r="AB62" s="269">
        <f>IF(AA62="",0,VLOOKUP(AA62,'points ind'!$A$2:$B$52,2,FALSE))</f>
        <v>0</v>
      </c>
      <c r="AC62" s="270">
        <f>IF(AA62="",0,VLOOKUP(AA62,'points clubs'!$A$2:$B$51,2,FALSE))</f>
        <v>0</v>
      </c>
      <c r="AD62" s="279">
        <v>18</v>
      </c>
      <c r="AE62" s="44">
        <f>IF(AD62="",0,VLOOKUP(AD62,'points ind'!$A$2:$B$52,2,FALSE))</f>
        <v>36</v>
      </c>
      <c r="AF62" s="49">
        <f>IF(AD62="",0,VLOOKUP(AD62,'points clubs'!$A$2:$B$51,2,FALSE))</f>
        <v>6</v>
      </c>
      <c r="AG62" s="43"/>
      <c r="AH62" s="44">
        <f>IF(AG62="",0,VLOOKUP(AG62,'points ind'!$A$2:$B$52,2,FALSE))</f>
        <v>0</v>
      </c>
      <c r="AI62" s="49">
        <f>IF(AG62="",0,VLOOKUP(AG62,'points clubs'!$A$2:$B$51,2,FALSE))</f>
        <v>0</v>
      </c>
      <c r="AJ62" s="33">
        <f t="shared" si="22"/>
        <v>36</v>
      </c>
      <c r="AK62" s="63">
        <f t="shared" si="23"/>
        <v>52</v>
      </c>
      <c r="AL62" s="257">
        <f>IF(AG62&gt;0,(LARGE((G62,M62,P62,S62,V62,Y62,AB62,AE62),1)+LARGE((G62,M62,P62,S62,V62,Y62,AB62,AE62),2)+LARGE((G62,M62,P62,S62,V62,Y62,AB62,AE62),3)+LARGE((G62,M62,P62,S62,V62,Y62,AB62,AE62),4)+AH62),(LARGE((G62,M62,P62,S62,V62,Y62,AB62,AE62),1)+LARGE((G62,M62,P62,S62,V62,Y62,AB62,AE62),2)+LARGE((G62,M62,P62,S62,V62,Y62,AB62,AE62),3)+LARGE((G62,M62,P62,S62,V62,Y62,AB62,AE62),4)+LARGE((G62,M62,P62,S62,V62,Y62,AB62,AE62),5)))</f>
        <v>36</v>
      </c>
      <c r="AM62" s="258">
        <f t="shared" si="24"/>
        <v>52</v>
      </c>
      <c r="AN62" s="64">
        <f t="shared" si="25"/>
        <v>0</v>
      </c>
      <c r="AO62" s="31">
        <f t="shared" si="26"/>
        <v>0</v>
      </c>
      <c r="AP62" s="31">
        <f t="shared" si="27"/>
        <v>0</v>
      </c>
      <c r="AQ62" s="31">
        <f t="shared" si="28"/>
        <v>0</v>
      </c>
      <c r="AR62" s="31">
        <f t="shared" si="29"/>
        <v>0</v>
      </c>
      <c r="AS62" s="31">
        <f t="shared" si="30"/>
        <v>6</v>
      </c>
      <c r="AT62" s="31">
        <f t="shared" si="31"/>
        <v>0</v>
      </c>
      <c r="AU62" s="31">
        <f t="shared" si="32"/>
        <v>0</v>
      </c>
      <c r="AV62" s="31">
        <f t="shared" si="33"/>
        <v>0</v>
      </c>
      <c r="AW62" s="31">
        <f t="shared" si="34"/>
        <v>0</v>
      </c>
      <c r="AX62" s="31">
        <f t="shared" si="35"/>
        <v>0</v>
      </c>
      <c r="AY62" s="31">
        <f t="shared" si="36"/>
        <v>0</v>
      </c>
      <c r="AZ62" s="31">
        <f t="shared" si="37"/>
        <v>0</v>
      </c>
      <c r="BA62" s="31">
        <f t="shared" si="38"/>
        <v>0</v>
      </c>
      <c r="BB62" s="32">
        <f t="shared" si="39"/>
        <v>0</v>
      </c>
      <c r="BC62" s="226">
        <f t="shared" si="40"/>
        <v>0</v>
      </c>
      <c r="BD62" s="58"/>
      <c r="BE62" s="58"/>
    </row>
    <row r="63" spans="1:57" s="50" customFormat="1" ht="15.75" thickBot="1" x14ac:dyDescent="0.3">
      <c r="A63" s="21">
        <f t="shared" si="21"/>
        <v>52</v>
      </c>
      <c r="B63" s="28" t="s">
        <v>493</v>
      </c>
      <c r="C63" s="29">
        <v>1961</v>
      </c>
      <c r="D63" s="29" t="s">
        <v>15</v>
      </c>
      <c r="E63" s="143">
        <v>2654835</v>
      </c>
      <c r="F63" s="153"/>
      <c r="G63" s="56">
        <f>IF(F63="",0,VLOOKUP(F63,'points ind'!$A$2:$B$52,2,FALSE))</f>
        <v>0</v>
      </c>
      <c r="H63" s="57">
        <f>IF(F63="",0,VLOOKUP(F63,'points clubs'!$A$2:$B$51,2,FALSE))</f>
        <v>0</v>
      </c>
      <c r="I63" s="55"/>
      <c r="J63" s="56">
        <f>IF(I63="",0,VLOOKUP(I63,'points ind'!$A$2:$B$52,2,FALSE))</f>
        <v>0</v>
      </c>
      <c r="K63" s="57">
        <f>IF(I63="",0,VLOOKUP(I63,'points clubs'!$A$2:$B$51,2,FALSE))</f>
        <v>0</v>
      </c>
      <c r="L63" s="43"/>
      <c r="M63" s="44">
        <f>IF(L63="",0,VLOOKUP(L63,'points ind'!$A$2:$B$52,2,FALSE))</f>
        <v>0</v>
      </c>
      <c r="N63" s="49">
        <f>IF(L63="",0,VLOOKUP(L63,'points clubs'!$A$2:$B$51,2,FALSE))</f>
        <v>0</v>
      </c>
      <c r="O63" s="55"/>
      <c r="P63" s="56">
        <f>IF(O63="",0,VLOOKUP(O63,'points ind'!$A$2:$B$52,2,FALSE))</f>
        <v>0</v>
      </c>
      <c r="Q63" s="57">
        <f>IF(O63="",0,VLOOKUP(O63,'points clubs'!$A$2:$B$51,2,FALSE))</f>
        <v>0</v>
      </c>
      <c r="R63" s="43"/>
      <c r="S63" s="44">
        <f>IF(R63="",0,VLOOKUP(R63,'points ind'!$A$2:$B$52,2,FALSE))</f>
        <v>0</v>
      </c>
      <c r="T63" s="49">
        <f>IF(R63="",0,VLOOKUP(R63,'points clubs'!$A$2:$B$51,2,FALSE))</f>
        <v>0</v>
      </c>
      <c r="U63" s="43">
        <v>18</v>
      </c>
      <c r="V63" s="44">
        <f>IF(U63="",0,VLOOKUP(U63,'points ind'!$A$2:$B$52,2,FALSE))</f>
        <v>36</v>
      </c>
      <c r="W63" s="49">
        <f>IF(U63="",0,VLOOKUP(U63,'points clubs'!$A$2:$B$51,2,FALSE))</f>
        <v>6</v>
      </c>
      <c r="X63" s="43"/>
      <c r="Y63" s="44">
        <f>IF(X63="",0,VLOOKUP(X63,'points ind'!$A$2:$B$52,2,FALSE))</f>
        <v>0</v>
      </c>
      <c r="Z63" s="49">
        <f>IF(X63="",0,VLOOKUP(X63,'points clubs'!$A$2:$B$51,2,FALSE))</f>
        <v>0</v>
      </c>
      <c r="AA63" s="271"/>
      <c r="AB63" s="269">
        <f>IF(AA63="",0,VLOOKUP(AA63,'points ind'!$A$2:$B$52,2,FALSE))</f>
        <v>0</v>
      </c>
      <c r="AC63" s="270">
        <f>IF(AA63="",0,VLOOKUP(AA63,'points clubs'!$A$2:$B$51,2,FALSE))</f>
        <v>0</v>
      </c>
      <c r="AD63" s="43"/>
      <c r="AE63" s="44">
        <f>IF(AD63="",0,VLOOKUP(AD63,'points ind'!$A$2:$B$52,2,FALSE))</f>
        <v>0</v>
      </c>
      <c r="AF63" s="49">
        <f>IF(AD63="",0,VLOOKUP(AD63,'points clubs'!$A$2:$B$51,2,FALSE))</f>
        <v>0</v>
      </c>
      <c r="AG63" s="43"/>
      <c r="AH63" s="44">
        <f>IF(AG63="",0,VLOOKUP(AG63,'points ind'!$A$2:$B$52,2,FALSE))</f>
        <v>0</v>
      </c>
      <c r="AI63" s="49">
        <f>IF(AG63="",0,VLOOKUP(AG63,'points clubs'!$A$2:$B$51,2,FALSE))</f>
        <v>0</v>
      </c>
      <c r="AJ63" s="33">
        <f t="shared" si="22"/>
        <v>36</v>
      </c>
      <c r="AK63" s="63">
        <f t="shared" si="23"/>
        <v>52</v>
      </c>
      <c r="AL63" s="257">
        <f>IF(AG63&gt;0,(LARGE((G63,M63,P63,S63,V63,Y63,AB63,AE63),1)+LARGE((G63,M63,P63,S63,V63,Y63,AB63,AE63),2)+LARGE((G63,M63,P63,S63,V63,Y63,AB63,AE63),3)+LARGE((G63,M63,P63,S63,V63,Y63,AB63,AE63),4)+AH63),(LARGE((G63,M63,P63,S63,V63,Y63,AB63,AE63),1)+LARGE((G63,M63,P63,S63,V63,Y63,AB63,AE63),2)+LARGE((G63,M63,P63,S63,V63,Y63,AB63,AE63),3)+LARGE((G63,M63,P63,S63,V63,Y63,AB63,AE63),4)+LARGE((G63,M63,P63,S63,V63,Y63,AB63,AE63),5)))</f>
        <v>36</v>
      </c>
      <c r="AM63" s="258">
        <f t="shared" si="24"/>
        <v>52</v>
      </c>
      <c r="AN63" s="64">
        <f t="shared" si="25"/>
        <v>0</v>
      </c>
      <c r="AO63" s="31">
        <f t="shared" si="26"/>
        <v>0</v>
      </c>
      <c r="AP63" s="31">
        <f t="shared" si="27"/>
        <v>0</v>
      </c>
      <c r="AQ63" s="31">
        <f t="shared" si="28"/>
        <v>0</v>
      </c>
      <c r="AR63" s="31">
        <f t="shared" si="29"/>
        <v>0</v>
      </c>
      <c r="AS63" s="31">
        <f t="shared" si="30"/>
        <v>6</v>
      </c>
      <c r="AT63" s="31">
        <f t="shared" si="31"/>
        <v>0</v>
      </c>
      <c r="AU63" s="31">
        <f t="shared" si="32"/>
        <v>0</v>
      </c>
      <c r="AV63" s="31">
        <f t="shared" si="33"/>
        <v>0</v>
      </c>
      <c r="AW63" s="31">
        <f t="shared" si="34"/>
        <v>0</v>
      </c>
      <c r="AX63" s="31">
        <f t="shared" si="35"/>
        <v>0</v>
      </c>
      <c r="AY63" s="31">
        <f t="shared" si="36"/>
        <v>0</v>
      </c>
      <c r="AZ63" s="31">
        <f t="shared" si="37"/>
        <v>0</v>
      </c>
      <c r="BA63" s="31">
        <f t="shared" si="38"/>
        <v>0</v>
      </c>
      <c r="BB63" s="32">
        <f t="shared" si="39"/>
        <v>0</v>
      </c>
      <c r="BC63" s="226">
        <f t="shared" si="40"/>
        <v>0</v>
      </c>
      <c r="BD63" s="58"/>
      <c r="BE63" s="58"/>
    </row>
    <row r="64" spans="1:57" s="50" customFormat="1" ht="15.75" thickBot="1" x14ac:dyDescent="0.3">
      <c r="A64" s="21">
        <f t="shared" si="21"/>
        <v>55</v>
      </c>
      <c r="B64" s="127" t="s">
        <v>494</v>
      </c>
      <c r="C64" s="95">
        <v>1945</v>
      </c>
      <c r="D64" s="95" t="s">
        <v>15</v>
      </c>
      <c r="E64" s="142">
        <v>2109186</v>
      </c>
      <c r="F64" s="225"/>
      <c r="G64" s="56">
        <f>IF(F64="",0,VLOOKUP(F64,'points ind'!$A$2:$B$52,2,FALSE))</f>
        <v>0</v>
      </c>
      <c r="H64" s="57">
        <f>IF(F64="",0,VLOOKUP(F64,'points clubs'!$A$2:$B$51,2,FALSE))</f>
        <v>0</v>
      </c>
      <c r="I64" s="148"/>
      <c r="J64" s="56">
        <f>IF(I64="",0,VLOOKUP(I64,'points ind'!$A$2:$B$52,2,FALSE))</f>
        <v>0</v>
      </c>
      <c r="K64" s="57">
        <f>IF(I64="",0,VLOOKUP(I64,'points clubs'!$A$2:$B$51,2,FALSE))</f>
        <v>0</v>
      </c>
      <c r="L64" s="149"/>
      <c r="M64" s="44">
        <f>IF(L64="",0,VLOOKUP(L64,'points ind'!$A$2:$B$52,2,FALSE))</f>
        <v>0</v>
      </c>
      <c r="N64" s="49">
        <f>IF(L64="",0,VLOOKUP(L64,'points clubs'!$A$2:$B$51,2,FALSE))</f>
        <v>0</v>
      </c>
      <c r="O64" s="148"/>
      <c r="P64" s="56">
        <f>IF(O64="",0,VLOOKUP(O64,'points ind'!$A$2:$B$52,2,FALSE))</f>
        <v>0</v>
      </c>
      <c r="Q64" s="57">
        <f>IF(O64="",0,VLOOKUP(O64,'points clubs'!$A$2:$B$51,2,FALSE))</f>
        <v>0</v>
      </c>
      <c r="R64" s="149"/>
      <c r="S64" s="44">
        <f>IF(R64="",0,VLOOKUP(R64,'points ind'!$A$2:$B$52,2,FALSE))</f>
        <v>0</v>
      </c>
      <c r="T64" s="49">
        <f>IF(R64="",0,VLOOKUP(R64,'points clubs'!$A$2:$B$51,2,FALSE))</f>
        <v>0</v>
      </c>
      <c r="U64" s="149">
        <v>19</v>
      </c>
      <c r="V64" s="44">
        <f>IF(U64="",0,VLOOKUP(U64,'points ind'!$A$2:$B$52,2,FALSE))</f>
        <v>34</v>
      </c>
      <c r="W64" s="49">
        <f>IF(U64="",0,VLOOKUP(U64,'points clubs'!$A$2:$B$51,2,FALSE))</f>
        <v>4</v>
      </c>
      <c r="X64" s="149"/>
      <c r="Y64" s="44">
        <f>IF(X64="",0,VLOOKUP(X64,'points ind'!$A$2:$B$52,2,FALSE))</f>
        <v>0</v>
      </c>
      <c r="Z64" s="49">
        <f>IF(X64="",0,VLOOKUP(X64,'points clubs'!$A$2:$B$51,2,FALSE))</f>
        <v>0</v>
      </c>
      <c r="AA64" s="271"/>
      <c r="AB64" s="269">
        <f>IF(AA64="",0,VLOOKUP(AA64,'points ind'!$A$2:$B$52,2,FALSE))</f>
        <v>0</v>
      </c>
      <c r="AC64" s="270">
        <f>IF(AA64="",0,VLOOKUP(AA64,'points clubs'!$A$2:$B$51,2,FALSE))</f>
        <v>0</v>
      </c>
      <c r="AD64" s="149"/>
      <c r="AE64" s="44">
        <f>IF(AD64="",0,VLOOKUP(AD64,'points ind'!$A$2:$B$52,2,FALSE))</f>
        <v>0</v>
      </c>
      <c r="AF64" s="49">
        <f>IF(AD64="",0,VLOOKUP(AD64,'points clubs'!$A$2:$B$51,2,FALSE))</f>
        <v>0</v>
      </c>
      <c r="AG64" s="149"/>
      <c r="AH64" s="44">
        <f>IF(AG64="",0,VLOOKUP(AG64,'points ind'!$A$2:$B$52,2,FALSE))</f>
        <v>0</v>
      </c>
      <c r="AI64" s="49">
        <f>IF(AG64="",0,VLOOKUP(AG64,'points clubs'!$A$2:$B$51,2,FALSE))</f>
        <v>0</v>
      </c>
      <c r="AJ64" s="33">
        <f t="shared" si="22"/>
        <v>34</v>
      </c>
      <c r="AK64" s="63">
        <f t="shared" si="23"/>
        <v>55</v>
      </c>
      <c r="AL64" s="257">
        <f>IF(AG64&gt;0,(LARGE((G64,M64,P64,S64,V64,Y64,AB64,AE64),1)+LARGE((G64,M64,P64,S64,V64,Y64,AB64,AE64),2)+LARGE((G64,M64,P64,S64,V64,Y64,AB64,AE64),3)+LARGE((G64,M64,P64,S64,V64,Y64,AB64,AE64),4)+AH64),(LARGE((G64,M64,P64,S64,V64,Y64,AB64,AE64),1)+LARGE((G64,M64,P64,S64,V64,Y64,AB64,AE64),2)+LARGE((G64,M64,P64,S64,V64,Y64,AB64,AE64),3)+LARGE((G64,M64,P64,S64,V64,Y64,AB64,AE64),4)+LARGE((G64,M64,P64,S64,V64,Y64,AB64,AE64),5)))</f>
        <v>34</v>
      </c>
      <c r="AM64" s="258">
        <f t="shared" si="24"/>
        <v>55</v>
      </c>
      <c r="AN64" s="64">
        <f t="shared" si="25"/>
        <v>0</v>
      </c>
      <c r="AO64" s="31">
        <f t="shared" si="26"/>
        <v>0</v>
      </c>
      <c r="AP64" s="31">
        <f t="shared" si="27"/>
        <v>0</v>
      </c>
      <c r="AQ64" s="31">
        <f t="shared" si="28"/>
        <v>0</v>
      </c>
      <c r="AR64" s="31">
        <f t="shared" si="29"/>
        <v>0</v>
      </c>
      <c r="AS64" s="31">
        <f t="shared" si="30"/>
        <v>4</v>
      </c>
      <c r="AT64" s="31">
        <f t="shared" si="31"/>
        <v>0</v>
      </c>
      <c r="AU64" s="31">
        <f t="shared" si="32"/>
        <v>0</v>
      </c>
      <c r="AV64" s="31">
        <f t="shared" si="33"/>
        <v>0</v>
      </c>
      <c r="AW64" s="31">
        <f t="shared" si="34"/>
        <v>0</v>
      </c>
      <c r="AX64" s="31">
        <f t="shared" si="35"/>
        <v>0</v>
      </c>
      <c r="AY64" s="31">
        <f t="shared" si="36"/>
        <v>0</v>
      </c>
      <c r="AZ64" s="31">
        <f t="shared" si="37"/>
        <v>0</v>
      </c>
      <c r="BA64" s="31">
        <f t="shared" si="38"/>
        <v>0</v>
      </c>
      <c r="BB64" s="32">
        <f t="shared" si="39"/>
        <v>0</v>
      </c>
      <c r="BC64" s="226">
        <f t="shared" si="40"/>
        <v>0</v>
      </c>
      <c r="BD64" s="58"/>
      <c r="BE64" s="58"/>
    </row>
    <row r="65" spans="1:55" s="58" customFormat="1" ht="15.75" thickBot="1" x14ac:dyDescent="0.3">
      <c r="A65" s="21">
        <f t="shared" si="21"/>
        <v>55</v>
      </c>
      <c r="B65" s="28" t="s">
        <v>487</v>
      </c>
      <c r="C65" s="29">
        <v>1977</v>
      </c>
      <c r="D65" s="29" t="s">
        <v>21</v>
      </c>
      <c r="E65" s="143">
        <v>2613575</v>
      </c>
      <c r="F65" s="153"/>
      <c r="G65" s="56">
        <f>IF(F65="",0,VLOOKUP(F65,'points ind'!$A$2:$B$52,2,FALSE))</f>
        <v>0</v>
      </c>
      <c r="H65" s="57">
        <f>IF(F65="",0,VLOOKUP(F65,'points clubs'!$A$2:$B$51,2,FALSE))</f>
        <v>0</v>
      </c>
      <c r="I65" s="55"/>
      <c r="J65" s="56">
        <f>IF(I65="",0,VLOOKUP(I65,'points ind'!$A$2:$B$52,2,FALSE))</f>
        <v>0</v>
      </c>
      <c r="K65" s="57">
        <f>IF(I65="",0,VLOOKUP(I65,'points clubs'!$A$2:$B$51,2,FALSE))</f>
        <v>0</v>
      </c>
      <c r="L65" s="43"/>
      <c r="M65" s="44">
        <f>IF(L65="",0,VLOOKUP(L65,'points ind'!$A$2:$B$52,2,FALSE))</f>
        <v>0</v>
      </c>
      <c r="N65" s="49">
        <f>IF(L65="",0,VLOOKUP(L65,'points clubs'!$A$2:$B$51,2,FALSE))</f>
        <v>0</v>
      </c>
      <c r="O65" s="55"/>
      <c r="P65" s="56">
        <f>IF(O65="",0,VLOOKUP(O65,'points ind'!$A$2:$B$52,2,FALSE))</f>
        <v>0</v>
      </c>
      <c r="Q65" s="57">
        <f>IF(O65="",0,VLOOKUP(O65,'points clubs'!$A$2:$B$51,2,FALSE))</f>
        <v>0</v>
      </c>
      <c r="R65" s="43">
        <v>19</v>
      </c>
      <c r="S65" s="44">
        <f>IF(R65="",0,VLOOKUP(R65,'points ind'!$A$2:$B$52,2,FALSE))</f>
        <v>34</v>
      </c>
      <c r="T65" s="49">
        <f>IF(R65="",0,VLOOKUP(R65,'points clubs'!$A$2:$B$51,2,FALSE))</f>
        <v>4</v>
      </c>
      <c r="U65" s="149"/>
      <c r="V65" s="44">
        <f>IF(U65="",0,VLOOKUP(U65,'points ind'!$A$2:$B$52,2,FALSE))</f>
        <v>0</v>
      </c>
      <c r="W65" s="49">
        <f>IF(U65="",0,VLOOKUP(U65,'points clubs'!$A$2:$B$51,2,FALSE))</f>
        <v>0</v>
      </c>
      <c r="X65" s="43"/>
      <c r="Y65" s="44">
        <f>IF(X65="",0,VLOOKUP(X65,'points ind'!$A$2:$B$52,2,FALSE))</f>
        <v>0</v>
      </c>
      <c r="Z65" s="49">
        <f>IF(X65="",0,VLOOKUP(X65,'points clubs'!$A$2:$B$51,2,FALSE))</f>
        <v>0</v>
      </c>
      <c r="AA65" s="271"/>
      <c r="AB65" s="269">
        <f>IF(AA65="",0,VLOOKUP(AA65,'points ind'!$A$2:$B$52,2,FALSE))</f>
        <v>0</v>
      </c>
      <c r="AC65" s="270">
        <f>IF(AA65="",0,VLOOKUP(AA65,'points clubs'!$A$2:$B$51,2,FALSE))</f>
        <v>0</v>
      </c>
      <c r="AD65" s="149"/>
      <c r="AE65" s="44">
        <f>IF(AD65="",0,VLOOKUP(AD65,'points ind'!$A$2:$B$52,2,FALSE))</f>
        <v>0</v>
      </c>
      <c r="AF65" s="49">
        <f>IF(AD65="",0,VLOOKUP(AD65,'points clubs'!$A$2:$B$51,2,FALSE))</f>
        <v>0</v>
      </c>
      <c r="AG65" s="149"/>
      <c r="AH65" s="44">
        <f>IF(AG65="",0,VLOOKUP(AG65,'points ind'!$A$2:$B$52,2,FALSE))</f>
        <v>0</v>
      </c>
      <c r="AI65" s="49">
        <f>IF(AG65="",0,VLOOKUP(AG65,'points clubs'!$A$2:$B$51,2,FALSE))</f>
        <v>0</v>
      </c>
      <c r="AJ65" s="33">
        <f t="shared" si="22"/>
        <v>34</v>
      </c>
      <c r="AK65" s="63">
        <f t="shared" si="23"/>
        <v>55</v>
      </c>
      <c r="AL65" s="257">
        <f>IF(AG65&gt;0,(LARGE((G65,M65,P65,S65,V65,Y65,AB65,AE65),1)+LARGE((G65,M65,P65,S65,V65,Y65,AB65,AE65),2)+LARGE((G65,M65,P65,S65,V65,Y65,AB65,AE65),3)+LARGE((G65,M65,P65,S65,V65,Y65,AB65,AE65),4)+AH65),(LARGE((G65,M65,P65,S65,V65,Y65,AB65,AE65),1)+LARGE((G65,M65,P65,S65,V65,Y65,AB65,AE65),2)+LARGE((G65,M65,P65,S65,V65,Y65,AB65,AE65),3)+LARGE((G65,M65,P65,S65,V65,Y65,AB65,AE65),4)+LARGE((G65,M65,P65,S65,V65,Y65,AB65,AE65),5)))</f>
        <v>34</v>
      </c>
      <c r="AM65" s="258">
        <f t="shared" si="24"/>
        <v>55</v>
      </c>
      <c r="AN65" s="64">
        <f t="shared" si="25"/>
        <v>0</v>
      </c>
      <c r="AO65" s="31">
        <f t="shared" si="26"/>
        <v>0</v>
      </c>
      <c r="AP65" s="31">
        <f t="shared" si="27"/>
        <v>0</v>
      </c>
      <c r="AQ65" s="31">
        <f t="shared" si="28"/>
        <v>0</v>
      </c>
      <c r="AR65" s="31">
        <f t="shared" si="29"/>
        <v>0</v>
      </c>
      <c r="AS65" s="31">
        <f t="shared" si="30"/>
        <v>0</v>
      </c>
      <c r="AT65" s="31">
        <f t="shared" si="31"/>
        <v>0</v>
      </c>
      <c r="AU65" s="31">
        <f t="shared" si="32"/>
        <v>0</v>
      </c>
      <c r="AV65" s="31">
        <f t="shared" si="33"/>
        <v>0</v>
      </c>
      <c r="AW65" s="31">
        <f t="shared" si="34"/>
        <v>0</v>
      </c>
      <c r="AX65" s="31">
        <f t="shared" si="35"/>
        <v>0</v>
      </c>
      <c r="AY65" s="31">
        <f t="shared" si="36"/>
        <v>4</v>
      </c>
      <c r="AZ65" s="31">
        <f t="shared" si="37"/>
        <v>0</v>
      </c>
      <c r="BA65" s="31">
        <f t="shared" si="38"/>
        <v>0</v>
      </c>
      <c r="BB65" s="32">
        <f t="shared" si="39"/>
        <v>0</v>
      </c>
      <c r="BC65" s="226">
        <f t="shared" si="40"/>
        <v>0</v>
      </c>
    </row>
    <row r="66" spans="1:55" ht="15.75" thickBot="1" x14ac:dyDescent="0.3">
      <c r="A66" s="21">
        <f t="shared" si="21"/>
        <v>55</v>
      </c>
      <c r="B66" s="127" t="s">
        <v>503</v>
      </c>
      <c r="C66" s="95">
        <v>1970</v>
      </c>
      <c r="D66" s="95" t="s">
        <v>21</v>
      </c>
      <c r="E66" s="143">
        <v>1321122</v>
      </c>
      <c r="F66" s="153"/>
      <c r="G66" s="56">
        <f>IF(F66="",0,VLOOKUP(F66,'points ind'!$A$2:$B$52,2,FALSE))</f>
        <v>0</v>
      </c>
      <c r="H66" s="57">
        <f>IF(F66="",0,VLOOKUP(F66,'points clubs'!$A$2:$B$51,2,FALSE))</f>
        <v>0</v>
      </c>
      <c r="I66" s="55"/>
      <c r="J66" s="56">
        <f>IF(I66="",0,VLOOKUP(I66,'points ind'!$A$2:$B$52,2,FALSE))</f>
        <v>0</v>
      </c>
      <c r="K66" s="57">
        <f>IF(I66="",0,VLOOKUP(I66,'points clubs'!$A$2:$B$51,2,FALSE))</f>
        <v>0</v>
      </c>
      <c r="L66" s="43"/>
      <c r="M66" s="44">
        <f>IF(L66="",0,VLOOKUP(L66,'points ind'!$A$2:$B$52,2,FALSE))</f>
        <v>0</v>
      </c>
      <c r="N66" s="49">
        <f>IF(L66="",0,VLOOKUP(L66,'points clubs'!$A$2:$B$51,2,FALSE))</f>
        <v>0</v>
      </c>
      <c r="O66" s="55"/>
      <c r="P66" s="56">
        <f>IF(O66="",0,VLOOKUP(O66,'points ind'!$A$2:$B$52,2,FALSE))</f>
        <v>0</v>
      </c>
      <c r="Q66" s="57">
        <f>IF(O66="",0,VLOOKUP(O66,'points clubs'!$A$2:$B$51,2,FALSE))</f>
        <v>0</v>
      </c>
      <c r="R66" s="43"/>
      <c r="S66" s="44">
        <f>IF(R66="",0,VLOOKUP(R66,'points ind'!$A$2:$B$52,2,FALSE))</f>
        <v>0</v>
      </c>
      <c r="T66" s="49">
        <f>IF(R66="",0,VLOOKUP(R66,'points clubs'!$A$2:$B$51,2,FALSE))</f>
        <v>0</v>
      </c>
      <c r="U66" s="43"/>
      <c r="V66" s="44">
        <f>IF(U66="",0,VLOOKUP(U66,'points ind'!$A$2:$B$52,2,FALSE))</f>
        <v>0</v>
      </c>
      <c r="W66" s="49">
        <f>IF(U66="",0,VLOOKUP(U66,'points clubs'!$A$2:$B$51,2,FALSE))</f>
        <v>0</v>
      </c>
      <c r="X66" s="43">
        <v>19</v>
      </c>
      <c r="Y66" s="44">
        <f>IF(X66="",0,VLOOKUP(X66,'points ind'!$A$2:$B$52,2,FALSE))</f>
        <v>34</v>
      </c>
      <c r="Z66" s="49">
        <f>IF(X66="",0,VLOOKUP(X66,'points clubs'!$A$2:$B$51,2,FALSE))</f>
        <v>4</v>
      </c>
      <c r="AA66" s="271"/>
      <c r="AB66" s="269">
        <f>IF(AA66="",0,VLOOKUP(AA66,'points ind'!$A$2:$B$52,2,FALSE))</f>
        <v>0</v>
      </c>
      <c r="AC66" s="270">
        <f>IF(AA66="",0,VLOOKUP(AA66,'points clubs'!$A$2:$B$51,2,FALSE))</f>
        <v>0</v>
      </c>
      <c r="AD66" s="43"/>
      <c r="AE66" s="44">
        <f>IF(AD66="",0,VLOOKUP(AD66,'points ind'!$A$2:$B$52,2,FALSE))</f>
        <v>0</v>
      </c>
      <c r="AF66" s="49">
        <f>IF(AD66="",0,VLOOKUP(AD66,'points clubs'!$A$2:$B$51,2,FALSE))</f>
        <v>0</v>
      </c>
      <c r="AG66" s="43"/>
      <c r="AH66" s="44">
        <f>IF(AG66="",0,VLOOKUP(AG66,'points ind'!$A$2:$B$52,2,FALSE))</f>
        <v>0</v>
      </c>
      <c r="AI66" s="49">
        <f>IF(AG66="",0,VLOOKUP(AG66,'points clubs'!$A$2:$B$51,2,FALSE))</f>
        <v>0</v>
      </c>
      <c r="AJ66" s="33">
        <f t="shared" si="22"/>
        <v>34</v>
      </c>
      <c r="AK66" s="63">
        <f t="shared" si="23"/>
        <v>55</v>
      </c>
      <c r="AL66" s="257">
        <f>IF(AG66&gt;0,(LARGE((G66,M66,P66,S66,V66,Y66,AB66,AE66),1)+LARGE((G66,M66,P66,S66,V66,Y66,AB66,AE66),2)+LARGE((G66,M66,P66,S66,V66,Y66,AB66,AE66),3)+LARGE((G66,M66,P66,S66,V66,Y66,AB66,AE66),4)+AH66),(LARGE((G66,M66,P66,S66,V66,Y66,AB66,AE66),1)+LARGE((G66,M66,P66,S66,V66,Y66,AB66,AE66),2)+LARGE((G66,M66,P66,S66,V66,Y66,AB66,AE66),3)+LARGE((G66,M66,P66,S66,V66,Y66,AB66,AE66),4)+LARGE((G66,M66,P66,S66,V66,Y66,AB66,AE66),5)))</f>
        <v>34</v>
      </c>
      <c r="AM66" s="258">
        <f t="shared" si="24"/>
        <v>55</v>
      </c>
      <c r="AN66" s="64">
        <f t="shared" si="25"/>
        <v>0</v>
      </c>
      <c r="AO66" s="31">
        <f t="shared" si="26"/>
        <v>0</v>
      </c>
      <c r="AP66" s="31">
        <f t="shared" si="27"/>
        <v>0</v>
      </c>
      <c r="AQ66" s="31">
        <f t="shared" si="28"/>
        <v>0</v>
      </c>
      <c r="AR66" s="31">
        <f t="shared" si="29"/>
        <v>0</v>
      </c>
      <c r="AS66" s="31">
        <f t="shared" si="30"/>
        <v>0</v>
      </c>
      <c r="AT66" s="31">
        <f t="shared" si="31"/>
        <v>0</v>
      </c>
      <c r="AU66" s="31">
        <f t="shared" si="32"/>
        <v>0</v>
      </c>
      <c r="AV66" s="31">
        <f t="shared" si="33"/>
        <v>0</v>
      </c>
      <c r="AW66" s="31">
        <f t="shared" si="34"/>
        <v>0</v>
      </c>
      <c r="AX66" s="31">
        <f t="shared" si="35"/>
        <v>0</v>
      </c>
      <c r="AY66" s="31">
        <f t="shared" si="36"/>
        <v>4</v>
      </c>
      <c r="AZ66" s="31">
        <f t="shared" si="37"/>
        <v>0</v>
      </c>
      <c r="BA66" s="31">
        <f t="shared" si="38"/>
        <v>0</v>
      </c>
      <c r="BB66" s="32">
        <f t="shared" si="39"/>
        <v>0</v>
      </c>
      <c r="BC66" s="226">
        <f t="shared" si="40"/>
        <v>0</v>
      </c>
    </row>
    <row r="67" spans="1:55" ht="15.75" thickBot="1" x14ac:dyDescent="0.3">
      <c r="A67" s="21">
        <f t="shared" si="21"/>
        <v>55</v>
      </c>
      <c r="B67" s="28" t="s">
        <v>536</v>
      </c>
      <c r="C67" s="29">
        <v>1991</v>
      </c>
      <c r="D67" s="29" t="s">
        <v>10</v>
      </c>
      <c r="E67" s="143"/>
      <c r="F67" s="153"/>
      <c r="G67" s="56">
        <f>IF(F67="",0,VLOOKUP(F67,'points ind'!$A$2:$B$52,2,FALSE))</f>
        <v>0</v>
      </c>
      <c r="H67" s="57">
        <f>IF(F67="",0,VLOOKUP(F67,'points clubs'!$A$2:$B$51,2,FALSE))</f>
        <v>0</v>
      </c>
      <c r="I67" s="55"/>
      <c r="J67" s="56">
        <f>IF(I67="",0,VLOOKUP(I67,'points ind'!$A$2:$B$52,2,FALSE))</f>
        <v>0</v>
      </c>
      <c r="K67" s="57">
        <f>IF(I67="",0,VLOOKUP(I67,'points clubs'!$A$2:$B$51,2,FALSE))</f>
        <v>0</v>
      </c>
      <c r="L67" s="43"/>
      <c r="M67" s="44">
        <f>IF(L67="",0,VLOOKUP(L67,'points ind'!$A$2:$B$52,2,FALSE))</f>
        <v>0</v>
      </c>
      <c r="N67" s="49">
        <f>IF(L67="",0,VLOOKUP(L67,'points clubs'!$A$2:$B$51,2,FALSE))</f>
        <v>0</v>
      </c>
      <c r="O67" s="55"/>
      <c r="P67" s="56">
        <f>IF(O67="",0,VLOOKUP(O67,'points ind'!$A$2:$B$52,2,FALSE))</f>
        <v>0</v>
      </c>
      <c r="Q67" s="57">
        <f>IF(O67="",0,VLOOKUP(O67,'points clubs'!$A$2:$B$51,2,FALSE))</f>
        <v>0</v>
      </c>
      <c r="R67" s="43"/>
      <c r="S67" s="44">
        <f>IF(R67="",0,VLOOKUP(R67,'points ind'!$A$2:$B$52,2,FALSE))</f>
        <v>0</v>
      </c>
      <c r="T67" s="49">
        <f>IF(R67="",0,VLOOKUP(R67,'points clubs'!$A$2:$B$51,2,FALSE))</f>
        <v>0</v>
      </c>
      <c r="U67" s="43"/>
      <c r="V67" s="44">
        <f>IF(U67="",0,VLOOKUP(U67,'points ind'!$A$2:$B$52,2,FALSE))</f>
        <v>0</v>
      </c>
      <c r="W67" s="49">
        <f>IF(U67="",0,VLOOKUP(U67,'points clubs'!$A$2:$B$51,2,FALSE))</f>
        <v>0</v>
      </c>
      <c r="X67" s="43"/>
      <c r="Y67" s="44">
        <f>IF(X67="",0,VLOOKUP(X67,'points ind'!$A$2:$B$52,2,FALSE))</f>
        <v>0</v>
      </c>
      <c r="Z67" s="49">
        <f>IF(X67="",0,VLOOKUP(X67,'points clubs'!$A$2:$B$51,2,FALSE))</f>
        <v>0</v>
      </c>
      <c r="AA67" s="271"/>
      <c r="AB67" s="269">
        <f>IF(AA67="",0,VLOOKUP(AA67,'points ind'!$A$2:$B$52,2,FALSE))</f>
        <v>0</v>
      </c>
      <c r="AC67" s="270">
        <f>IF(AA67="",0,VLOOKUP(AA67,'points clubs'!$A$2:$B$51,2,FALSE))</f>
        <v>0</v>
      </c>
      <c r="AD67" s="43"/>
      <c r="AE67" s="44">
        <f>IF(AD67="",0,VLOOKUP(AD67,'points ind'!$A$2:$B$52,2,FALSE))</f>
        <v>0</v>
      </c>
      <c r="AF67" s="49">
        <f>IF(AD67="",0,VLOOKUP(AD67,'points clubs'!$A$2:$B$51,2,FALSE))</f>
        <v>0</v>
      </c>
      <c r="AG67" s="43">
        <v>19</v>
      </c>
      <c r="AH67" s="44">
        <f>IF(AG67="",0,VLOOKUP(AG67,'points ind'!$A$2:$B$52,2,FALSE))</f>
        <v>34</v>
      </c>
      <c r="AI67" s="49">
        <f>IF(AG67="",0,VLOOKUP(AG67,'points clubs'!$A$2:$B$51,2,FALSE))</f>
        <v>4</v>
      </c>
      <c r="AJ67" s="33">
        <f t="shared" si="22"/>
        <v>34</v>
      </c>
      <c r="AK67" s="63">
        <f t="shared" si="23"/>
        <v>55</v>
      </c>
      <c r="AL67" s="257">
        <f>IF(AG67&gt;0,(LARGE((G67,M67,P67,S67,V67,Y67,AB67,AE67),1)+LARGE((G67,M67,P67,S67,V67,Y67,AB67,AE67),2)+LARGE((G67,M67,P67,S67,V67,Y67,AB67,AE67),3)+LARGE((G67,M67,P67,S67,V67,Y67,AB67,AE67),4)+AH67),(LARGE((G67,M67,P67,S67,V67,Y67,AB67,AE67),1)+LARGE((G67,M67,P67,S67,V67,Y67,AB67,AE67),2)+LARGE((G67,M67,P67,S67,V67,Y67,AB67,AE67),3)+LARGE((G67,M67,P67,S67,V67,Y67,AB67,AE67),4)+LARGE((G67,M67,P67,S67,V67,Y67,AB67,AE67),5)))</f>
        <v>34</v>
      </c>
      <c r="AM67" s="258">
        <f t="shared" si="24"/>
        <v>55</v>
      </c>
      <c r="AN67" s="64">
        <f t="shared" si="25"/>
        <v>4</v>
      </c>
      <c r="AO67" s="31">
        <f t="shared" si="26"/>
        <v>0</v>
      </c>
      <c r="AP67" s="31">
        <f t="shared" si="27"/>
        <v>0</v>
      </c>
      <c r="AQ67" s="31">
        <f t="shared" si="28"/>
        <v>0</v>
      </c>
      <c r="AR67" s="31">
        <f t="shared" si="29"/>
        <v>0</v>
      </c>
      <c r="AS67" s="31">
        <f t="shared" si="30"/>
        <v>0</v>
      </c>
      <c r="AT67" s="31">
        <f t="shared" si="31"/>
        <v>0</v>
      </c>
      <c r="AU67" s="31">
        <f t="shared" si="32"/>
        <v>0</v>
      </c>
      <c r="AV67" s="31">
        <f t="shared" si="33"/>
        <v>0</v>
      </c>
      <c r="AW67" s="31">
        <f t="shared" si="34"/>
        <v>0</v>
      </c>
      <c r="AX67" s="31">
        <f t="shared" si="35"/>
        <v>0</v>
      </c>
      <c r="AY67" s="31">
        <f t="shared" si="36"/>
        <v>0</v>
      </c>
      <c r="AZ67" s="31">
        <f t="shared" si="37"/>
        <v>0</v>
      </c>
      <c r="BA67" s="31">
        <f t="shared" si="38"/>
        <v>0</v>
      </c>
      <c r="BB67" s="32">
        <f t="shared" si="39"/>
        <v>0</v>
      </c>
      <c r="BC67" s="226">
        <f t="shared" si="40"/>
        <v>0</v>
      </c>
    </row>
    <row r="68" spans="1:55" ht="15.75" thickBot="1" x14ac:dyDescent="0.3">
      <c r="A68" s="21">
        <f t="shared" si="21"/>
        <v>59</v>
      </c>
      <c r="B68" s="127" t="s">
        <v>504</v>
      </c>
      <c r="C68" s="95">
        <v>1973</v>
      </c>
      <c r="D68" s="95" t="s">
        <v>15</v>
      </c>
      <c r="E68" s="143">
        <v>2285464</v>
      </c>
      <c r="F68" s="153"/>
      <c r="G68" s="56">
        <f>IF(F68="",0,VLOOKUP(F68,'points ind'!$A$2:$B$52,2,FALSE))</f>
        <v>0</v>
      </c>
      <c r="H68" s="57">
        <f>IF(F68="",0,VLOOKUP(F68,'points clubs'!$A$2:$B$51,2,FALSE))</f>
        <v>0</v>
      </c>
      <c r="I68" s="55"/>
      <c r="J68" s="56">
        <f>IF(I68="",0,VLOOKUP(I68,'points ind'!$A$2:$B$52,2,FALSE))</f>
        <v>0</v>
      </c>
      <c r="K68" s="57">
        <f>IF(I68="",0,VLOOKUP(I68,'points clubs'!$A$2:$B$51,2,FALSE))</f>
        <v>0</v>
      </c>
      <c r="L68" s="43"/>
      <c r="M68" s="44">
        <f>IF(L68="",0,VLOOKUP(L68,'points ind'!$A$2:$B$52,2,FALSE))</f>
        <v>0</v>
      </c>
      <c r="N68" s="49">
        <f>IF(L68="",0,VLOOKUP(L68,'points clubs'!$A$2:$B$51,2,FALSE))</f>
        <v>0</v>
      </c>
      <c r="O68" s="55"/>
      <c r="P68" s="56">
        <f>IF(O68="",0,VLOOKUP(O68,'points ind'!$A$2:$B$52,2,FALSE))</f>
        <v>0</v>
      </c>
      <c r="Q68" s="57">
        <f>IF(O68="",0,VLOOKUP(O68,'points clubs'!$A$2:$B$51,2,FALSE))</f>
        <v>0</v>
      </c>
      <c r="R68" s="43"/>
      <c r="S68" s="44">
        <f>IF(R68="",0,VLOOKUP(R68,'points ind'!$A$2:$B$52,2,FALSE))</f>
        <v>0</v>
      </c>
      <c r="T68" s="49">
        <f>IF(R68="",0,VLOOKUP(R68,'points clubs'!$A$2:$B$51,2,FALSE))</f>
        <v>0</v>
      </c>
      <c r="U68" s="43"/>
      <c r="V68" s="44">
        <f>IF(U68="",0,VLOOKUP(U68,'points ind'!$A$2:$B$52,2,FALSE))</f>
        <v>0</v>
      </c>
      <c r="W68" s="49">
        <f>IF(U68="",0,VLOOKUP(U68,'points clubs'!$A$2:$B$51,2,FALSE))</f>
        <v>0</v>
      </c>
      <c r="X68" s="43">
        <v>20</v>
      </c>
      <c r="Y68" s="44">
        <f>IF(X68="",0,VLOOKUP(X68,'points ind'!$A$2:$B$52,2,FALSE))</f>
        <v>32</v>
      </c>
      <c r="Z68" s="49">
        <f>IF(X68="",0,VLOOKUP(X68,'points clubs'!$A$2:$B$51,2,FALSE))</f>
        <v>2</v>
      </c>
      <c r="AA68" s="271"/>
      <c r="AB68" s="269">
        <f>IF(AA68="",0,VLOOKUP(AA68,'points ind'!$A$2:$B$52,2,FALSE))</f>
        <v>0</v>
      </c>
      <c r="AC68" s="270">
        <f>IF(AA68="",0,VLOOKUP(AA68,'points clubs'!$A$2:$B$51,2,FALSE))</f>
        <v>0</v>
      </c>
      <c r="AD68" s="43"/>
      <c r="AE68" s="44">
        <f>IF(AD68="",0,VLOOKUP(AD68,'points ind'!$A$2:$B$52,2,FALSE))</f>
        <v>0</v>
      </c>
      <c r="AF68" s="49">
        <f>IF(AD68="",0,VLOOKUP(AD68,'points clubs'!$A$2:$B$51,2,FALSE))</f>
        <v>0</v>
      </c>
      <c r="AG68" s="43"/>
      <c r="AH68" s="44">
        <f>IF(AG68="",0,VLOOKUP(AG68,'points ind'!$A$2:$B$52,2,FALSE))</f>
        <v>0</v>
      </c>
      <c r="AI68" s="49">
        <f>IF(AG68="",0,VLOOKUP(AG68,'points clubs'!$A$2:$B$51,2,FALSE))</f>
        <v>0</v>
      </c>
      <c r="AJ68" s="33">
        <f t="shared" si="22"/>
        <v>32</v>
      </c>
      <c r="AK68" s="63">
        <f t="shared" si="23"/>
        <v>59</v>
      </c>
      <c r="AL68" s="257">
        <f>IF(AG68&gt;0,(LARGE((G68,M68,P68,S68,V68,Y68,AB68,AE68),1)+LARGE((G68,M68,P68,S68,V68,Y68,AB68,AE68),2)+LARGE((G68,M68,P68,S68,V68,Y68,AB68,AE68),3)+LARGE((G68,M68,P68,S68,V68,Y68,AB68,AE68),4)+AH68),(LARGE((G68,M68,P68,S68,V68,Y68,AB68,AE68),1)+LARGE((G68,M68,P68,S68,V68,Y68,AB68,AE68),2)+LARGE((G68,M68,P68,S68,V68,Y68,AB68,AE68),3)+LARGE((G68,M68,P68,S68,V68,Y68,AB68,AE68),4)+LARGE((G68,M68,P68,S68,V68,Y68,AB68,AE68),5)))</f>
        <v>32</v>
      </c>
      <c r="AM68" s="258">
        <f t="shared" si="24"/>
        <v>59</v>
      </c>
      <c r="AN68" s="64">
        <f t="shared" si="25"/>
        <v>0</v>
      </c>
      <c r="AO68" s="31">
        <f t="shared" si="26"/>
        <v>0</v>
      </c>
      <c r="AP68" s="31">
        <f t="shared" si="27"/>
        <v>0</v>
      </c>
      <c r="AQ68" s="31">
        <f t="shared" si="28"/>
        <v>0</v>
      </c>
      <c r="AR68" s="31">
        <f t="shared" si="29"/>
        <v>0</v>
      </c>
      <c r="AS68" s="31">
        <f t="shared" si="30"/>
        <v>2</v>
      </c>
      <c r="AT68" s="31">
        <f t="shared" si="31"/>
        <v>0</v>
      </c>
      <c r="AU68" s="31">
        <f t="shared" si="32"/>
        <v>0</v>
      </c>
      <c r="AV68" s="31">
        <f t="shared" si="33"/>
        <v>0</v>
      </c>
      <c r="AW68" s="31">
        <f t="shared" si="34"/>
        <v>0</v>
      </c>
      <c r="AX68" s="31">
        <f t="shared" si="35"/>
        <v>0</v>
      </c>
      <c r="AY68" s="31">
        <f t="shared" si="36"/>
        <v>0</v>
      </c>
      <c r="AZ68" s="31">
        <f t="shared" si="37"/>
        <v>0</v>
      </c>
      <c r="BA68" s="31">
        <f t="shared" si="38"/>
        <v>0</v>
      </c>
      <c r="BB68" s="32">
        <f t="shared" si="39"/>
        <v>0</v>
      </c>
      <c r="BC68" s="226">
        <f t="shared" si="40"/>
        <v>0</v>
      </c>
    </row>
    <row r="69" spans="1:55" ht="15.75" thickBot="1" x14ac:dyDescent="0.3">
      <c r="A69" s="21">
        <f t="shared" si="21"/>
        <v>59</v>
      </c>
      <c r="B69" s="28" t="s">
        <v>526</v>
      </c>
      <c r="C69" s="29">
        <v>1964</v>
      </c>
      <c r="D69" s="29" t="s">
        <v>12</v>
      </c>
      <c r="E69" s="143">
        <v>2666290</v>
      </c>
      <c r="F69" s="153"/>
      <c r="G69" s="56">
        <f>IF(F69="",0,VLOOKUP(F69,'points ind'!$A$2:$B$52,2,FALSE))</f>
        <v>0</v>
      </c>
      <c r="H69" s="57">
        <f>IF(F69="",0,VLOOKUP(F69,'points clubs'!$A$2:$B$51,2,FALSE))</f>
        <v>0</v>
      </c>
      <c r="I69" s="55"/>
      <c r="J69" s="56">
        <f>IF(I69="",0,VLOOKUP(I69,'points ind'!$A$2:$B$52,2,FALSE))</f>
        <v>0</v>
      </c>
      <c r="K69" s="57">
        <f>IF(I69="",0,VLOOKUP(I69,'points clubs'!$A$2:$B$51,2,FALSE))</f>
        <v>0</v>
      </c>
      <c r="L69" s="43"/>
      <c r="M69" s="44">
        <f>IF(L69="",0,VLOOKUP(L69,'points ind'!$A$2:$B$52,2,FALSE))</f>
        <v>0</v>
      </c>
      <c r="N69" s="49">
        <f>IF(L69="",0,VLOOKUP(L69,'points clubs'!$A$2:$B$51,2,FALSE))</f>
        <v>0</v>
      </c>
      <c r="O69" s="55"/>
      <c r="P69" s="56">
        <f>IF(O69="",0,VLOOKUP(O69,'points ind'!$A$2:$B$52,2,FALSE))</f>
        <v>0</v>
      </c>
      <c r="Q69" s="57">
        <f>IF(O69="",0,VLOOKUP(O69,'points clubs'!$A$2:$B$51,2,FALSE))</f>
        <v>0</v>
      </c>
      <c r="R69" s="43"/>
      <c r="S69" s="44">
        <f>IF(R69="",0,VLOOKUP(R69,'points ind'!$A$2:$B$52,2,FALSE))</f>
        <v>0</v>
      </c>
      <c r="T69" s="49">
        <f>IF(R69="",0,VLOOKUP(R69,'points clubs'!$A$2:$B$51,2,FALSE))</f>
        <v>0</v>
      </c>
      <c r="U69" s="43"/>
      <c r="V69" s="44">
        <f>IF(U69="",0,VLOOKUP(U69,'points ind'!$A$2:$B$52,2,FALSE))</f>
        <v>0</v>
      </c>
      <c r="W69" s="49">
        <f>IF(U69="",0,VLOOKUP(U69,'points clubs'!$A$2:$B$51,2,FALSE))</f>
        <v>0</v>
      </c>
      <c r="X69" s="43"/>
      <c r="Y69" s="44">
        <f>IF(X69="",0,VLOOKUP(X69,'points ind'!$A$2:$B$52,2,FALSE))</f>
        <v>0</v>
      </c>
      <c r="Z69" s="49">
        <f>IF(X69="",0,VLOOKUP(X69,'points clubs'!$A$2:$B$51,2,FALSE))</f>
        <v>0</v>
      </c>
      <c r="AA69" s="271"/>
      <c r="AB69" s="269">
        <f>IF(AA69="",0,VLOOKUP(AA69,'points ind'!$A$2:$B$52,2,FALSE))</f>
        <v>0</v>
      </c>
      <c r="AC69" s="270">
        <f>IF(AA69="",0,VLOOKUP(AA69,'points clubs'!$A$2:$B$51,2,FALSE))</f>
        <v>0</v>
      </c>
      <c r="AD69" s="279">
        <v>20</v>
      </c>
      <c r="AE69" s="44">
        <f>IF(AD69="",0,VLOOKUP(AD69,'points ind'!$A$2:$B$52,2,FALSE))</f>
        <v>32</v>
      </c>
      <c r="AF69" s="49">
        <f>IF(AD69="",0,VLOOKUP(AD69,'points clubs'!$A$2:$B$51,2,FALSE))</f>
        <v>2</v>
      </c>
      <c r="AG69" s="43"/>
      <c r="AH69" s="44">
        <f>IF(AG69="",0,VLOOKUP(AG69,'points ind'!$A$2:$B$52,2,FALSE))</f>
        <v>0</v>
      </c>
      <c r="AI69" s="49">
        <f>IF(AG69="",0,VLOOKUP(AG69,'points clubs'!$A$2:$B$51,2,FALSE))</f>
        <v>0</v>
      </c>
      <c r="AJ69" s="33">
        <f t="shared" si="22"/>
        <v>32</v>
      </c>
      <c r="AK69" s="63">
        <f t="shared" si="23"/>
        <v>59</v>
      </c>
      <c r="AL69" s="257">
        <f>IF(AG69&gt;0,(LARGE((G69,M69,P69,S69,V69,Y69,AB69,AE69),1)+LARGE((G69,M69,P69,S69,V69,Y69,AB69,AE69),2)+LARGE((G69,M69,P69,S69,V69,Y69,AB69,AE69),3)+LARGE((G69,M69,P69,S69,V69,Y69,AB69,AE69),4)+AH69),(LARGE((G69,M69,P69,S69,V69,Y69,AB69,AE69),1)+LARGE((G69,M69,P69,S69,V69,Y69,AB69,AE69),2)+LARGE((G69,M69,P69,S69,V69,Y69,AB69,AE69),3)+LARGE((G69,M69,P69,S69,V69,Y69,AB69,AE69),4)+LARGE((G69,M69,P69,S69,V69,Y69,AB69,AE69),5)))</f>
        <v>32</v>
      </c>
      <c r="AM69" s="258">
        <f t="shared" si="24"/>
        <v>59</v>
      </c>
      <c r="AN69" s="64">
        <f t="shared" si="25"/>
        <v>0</v>
      </c>
      <c r="AO69" s="31">
        <f t="shared" si="26"/>
        <v>0</v>
      </c>
      <c r="AP69" s="31">
        <f t="shared" si="27"/>
        <v>2</v>
      </c>
      <c r="AQ69" s="31">
        <f t="shared" si="28"/>
        <v>0</v>
      </c>
      <c r="AR69" s="31">
        <f t="shared" si="29"/>
        <v>0</v>
      </c>
      <c r="AS69" s="31">
        <f t="shared" si="30"/>
        <v>0</v>
      </c>
      <c r="AT69" s="31">
        <f t="shared" si="31"/>
        <v>0</v>
      </c>
      <c r="AU69" s="31">
        <f t="shared" si="32"/>
        <v>0</v>
      </c>
      <c r="AV69" s="31">
        <f t="shared" si="33"/>
        <v>0</v>
      </c>
      <c r="AW69" s="31">
        <f t="shared" si="34"/>
        <v>0</v>
      </c>
      <c r="AX69" s="31">
        <f t="shared" si="35"/>
        <v>0</v>
      </c>
      <c r="AY69" s="31">
        <f t="shared" si="36"/>
        <v>0</v>
      </c>
      <c r="AZ69" s="31">
        <f t="shared" si="37"/>
        <v>0</v>
      </c>
      <c r="BA69" s="31">
        <f t="shared" si="38"/>
        <v>0</v>
      </c>
      <c r="BB69" s="32">
        <f t="shared" si="39"/>
        <v>0</v>
      </c>
      <c r="BC69" s="226">
        <f t="shared" si="40"/>
        <v>0</v>
      </c>
    </row>
    <row r="70" spans="1:55" ht="15.75" thickBot="1" x14ac:dyDescent="0.3">
      <c r="A70" s="21">
        <f t="shared" si="21"/>
        <v>61</v>
      </c>
      <c r="B70" s="127" t="s">
        <v>350</v>
      </c>
      <c r="C70" s="95">
        <v>1964</v>
      </c>
      <c r="D70" s="95" t="s">
        <v>15</v>
      </c>
      <c r="E70" s="143"/>
      <c r="F70" s="153"/>
      <c r="G70" s="56">
        <f>IF(F70="",0,VLOOKUP(F70,'points ind'!$A$2:$B$52,2,FALSE))</f>
        <v>0</v>
      </c>
      <c r="H70" s="57">
        <f>IF(F70="",0,VLOOKUP(F70,'points clubs'!$A$2:$B$51,2,FALSE))</f>
        <v>0</v>
      </c>
      <c r="I70" s="55"/>
      <c r="J70" s="56">
        <f>IF(I70="",0,VLOOKUP(I70,'points ind'!$A$2:$B$52,2,FALSE))</f>
        <v>0</v>
      </c>
      <c r="K70" s="57">
        <f>IF(I70="",0,VLOOKUP(I70,'points clubs'!$A$2:$B$51,2,FALSE))</f>
        <v>0</v>
      </c>
      <c r="L70" s="43"/>
      <c r="M70" s="44">
        <f>IF(L70="",0,VLOOKUP(L70,'points ind'!$A$2:$B$52,2,FALSE))</f>
        <v>0</v>
      </c>
      <c r="N70" s="49">
        <f>IF(L70="",0,VLOOKUP(L70,'points clubs'!$A$2:$B$51,2,FALSE))</f>
        <v>0</v>
      </c>
      <c r="O70" s="55"/>
      <c r="P70" s="56">
        <f>IF(O70="",0,VLOOKUP(O70,'points ind'!$A$2:$B$52,2,FALSE))</f>
        <v>0</v>
      </c>
      <c r="Q70" s="57">
        <f>IF(O70="",0,VLOOKUP(O70,'points clubs'!$A$2:$B$51,2,FALSE))</f>
        <v>0</v>
      </c>
      <c r="R70" s="43"/>
      <c r="S70" s="44">
        <f>IF(R70="",0,VLOOKUP(R70,'points ind'!$A$2:$B$52,2,FALSE))</f>
        <v>0</v>
      </c>
      <c r="T70" s="49">
        <f>IF(R70="",0,VLOOKUP(R70,'points clubs'!$A$2:$B$51,2,FALSE))</f>
        <v>0</v>
      </c>
      <c r="U70" s="43"/>
      <c r="V70" s="44">
        <f>IF(U70="",0,VLOOKUP(U70,'points ind'!$A$2:$B$52,2,FALSE))</f>
        <v>0</v>
      </c>
      <c r="W70" s="49">
        <f>IF(U70="",0,VLOOKUP(U70,'points clubs'!$A$2:$B$51,2,FALSE))</f>
        <v>0</v>
      </c>
      <c r="X70" s="149"/>
      <c r="Y70" s="44">
        <f>IF(X70="",0,VLOOKUP(X70,'points ind'!$A$2:$B$52,2,FALSE))</f>
        <v>0</v>
      </c>
      <c r="Z70" s="49">
        <f>IF(X70="",0,VLOOKUP(X70,'points clubs'!$A$2:$B$51,2,FALSE))</f>
        <v>0</v>
      </c>
      <c r="AA70" s="268"/>
      <c r="AB70" s="269">
        <f>IF(AA70="",0,VLOOKUP(AA70,'points ind'!$A$2:$B$52,2,FALSE))</f>
        <v>0</v>
      </c>
      <c r="AC70" s="270">
        <f>IF(AA70="",0,VLOOKUP(AA70,'points clubs'!$A$2:$B$51,2,FALSE))</f>
        <v>0</v>
      </c>
      <c r="AD70" s="149">
        <v>21</v>
      </c>
      <c r="AE70" s="44">
        <f>IF(AD70="",0,VLOOKUP(AD70,'points ind'!$A$2:$B$52,2,FALSE))</f>
        <v>30</v>
      </c>
      <c r="AF70" s="49">
        <f>IF(AD70="",0,VLOOKUP(AD70,'points clubs'!$A$2:$B$51,2,FALSE))</f>
        <v>0</v>
      </c>
      <c r="AG70" s="149"/>
      <c r="AH70" s="44">
        <f>IF(AG70="",0,VLOOKUP(AG70,'points ind'!$A$2:$B$52,2,FALSE))</f>
        <v>0</v>
      </c>
      <c r="AI70" s="49">
        <f>IF(AG70="",0,VLOOKUP(AG70,'points clubs'!$A$2:$B$51,2,FALSE))</f>
        <v>0</v>
      </c>
      <c r="AJ70" s="33">
        <f t="shared" si="22"/>
        <v>30</v>
      </c>
      <c r="AK70" s="63">
        <f t="shared" si="23"/>
        <v>61</v>
      </c>
      <c r="AL70" s="257">
        <f>IF(AG70&gt;0,(LARGE((G70,M70,P70,S70,V70,Y70,AB70,AE70),1)+LARGE((G70,M70,P70,S70,V70,Y70,AB70,AE70),2)+LARGE((G70,M70,P70,S70,V70,Y70,AB70,AE70),3)+LARGE((G70,M70,P70,S70,V70,Y70,AB70,AE70),4)+AH70),(LARGE((G70,M70,P70,S70,V70,Y70,AB70,AE70),1)+LARGE((G70,M70,P70,S70,V70,Y70,AB70,AE70),2)+LARGE((G70,M70,P70,S70,V70,Y70,AB70,AE70),3)+LARGE((G70,M70,P70,S70,V70,Y70,AB70,AE70),4)+LARGE((G70,M70,P70,S70,V70,Y70,AB70,AE70),5)))</f>
        <v>30</v>
      </c>
      <c r="AM70" s="258">
        <f t="shared" si="24"/>
        <v>61</v>
      </c>
      <c r="AN70" s="64">
        <f t="shared" si="25"/>
        <v>0</v>
      </c>
      <c r="AO70" s="31">
        <f t="shared" si="26"/>
        <v>0</v>
      </c>
      <c r="AP70" s="31">
        <f t="shared" si="27"/>
        <v>0</v>
      </c>
      <c r="AQ70" s="31">
        <f t="shared" si="28"/>
        <v>0</v>
      </c>
      <c r="AR70" s="31">
        <f t="shared" si="29"/>
        <v>0</v>
      </c>
      <c r="AS70" s="31">
        <f t="shared" si="30"/>
        <v>0</v>
      </c>
      <c r="AT70" s="31">
        <f t="shared" si="31"/>
        <v>0</v>
      </c>
      <c r="AU70" s="31">
        <f t="shared" si="32"/>
        <v>0</v>
      </c>
      <c r="AV70" s="31">
        <f t="shared" si="33"/>
        <v>0</v>
      </c>
      <c r="AW70" s="31">
        <f t="shared" si="34"/>
        <v>0</v>
      </c>
      <c r="AX70" s="31">
        <f t="shared" si="35"/>
        <v>0</v>
      </c>
      <c r="AY70" s="31">
        <f t="shared" si="36"/>
        <v>0</v>
      </c>
      <c r="AZ70" s="31">
        <f t="shared" si="37"/>
        <v>0</v>
      </c>
      <c r="BA70" s="31">
        <f t="shared" si="38"/>
        <v>0</v>
      </c>
      <c r="BB70" s="32">
        <f t="shared" si="39"/>
        <v>0</v>
      </c>
      <c r="BC70" s="226">
        <f t="shared" si="40"/>
        <v>0</v>
      </c>
    </row>
    <row r="71" spans="1:55" ht="15.75" thickBot="1" x14ac:dyDescent="0.3">
      <c r="A71" s="21">
        <f t="shared" si="21"/>
        <v>61</v>
      </c>
      <c r="B71" s="127" t="s">
        <v>505</v>
      </c>
      <c r="C71" s="95">
        <v>1981</v>
      </c>
      <c r="D71" s="95" t="s">
        <v>19</v>
      </c>
      <c r="E71" s="143">
        <v>2674461</v>
      </c>
      <c r="F71" s="153"/>
      <c r="G71" s="56">
        <f>IF(F71="",0,VLOOKUP(F71,'points ind'!$A$2:$B$52,2,FALSE))</f>
        <v>0</v>
      </c>
      <c r="H71" s="57">
        <f>IF(F71="",0,VLOOKUP(F71,'points clubs'!$A$2:$B$51,2,FALSE))</f>
        <v>0</v>
      </c>
      <c r="I71" s="55"/>
      <c r="J71" s="56">
        <f>IF(I71="",0,VLOOKUP(I71,'points ind'!$A$2:$B$52,2,FALSE))</f>
        <v>0</v>
      </c>
      <c r="K71" s="57">
        <f>IF(I71="",0,VLOOKUP(I71,'points clubs'!$A$2:$B$51,2,FALSE))</f>
        <v>0</v>
      </c>
      <c r="L71" s="43"/>
      <c r="M71" s="44">
        <f>IF(L71="",0,VLOOKUP(L71,'points ind'!$A$2:$B$52,2,FALSE))</f>
        <v>0</v>
      </c>
      <c r="N71" s="49">
        <f>IF(L71="",0,VLOOKUP(L71,'points clubs'!$A$2:$B$51,2,FALSE))</f>
        <v>0</v>
      </c>
      <c r="O71" s="55"/>
      <c r="P71" s="56">
        <f>IF(O71="",0,VLOOKUP(O71,'points ind'!$A$2:$B$52,2,FALSE))</f>
        <v>0</v>
      </c>
      <c r="Q71" s="57">
        <f>IF(O71="",0,VLOOKUP(O71,'points clubs'!$A$2:$B$51,2,FALSE))</f>
        <v>0</v>
      </c>
      <c r="R71" s="43"/>
      <c r="S71" s="44">
        <f>IF(R71="",0,VLOOKUP(R71,'points ind'!$A$2:$B$52,2,FALSE))</f>
        <v>0</v>
      </c>
      <c r="T71" s="49">
        <f>IF(R71="",0,VLOOKUP(R71,'points clubs'!$A$2:$B$51,2,FALSE))</f>
        <v>0</v>
      </c>
      <c r="U71" s="43"/>
      <c r="V71" s="44">
        <f>IF(U71="",0,VLOOKUP(U71,'points ind'!$A$2:$B$52,2,FALSE))</f>
        <v>0</v>
      </c>
      <c r="W71" s="49">
        <f>IF(U71="",0,VLOOKUP(U71,'points clubs'!$A$2:$B$51,2,FALSE))</f>
        <v>0</v>
      </c>
      <c r="X71" s="43">
        <v>21</v>
      </c>
      <c r="Y71" s="44">
        <f>IF(X71="",0,VLOOKUP(X71,'points ind'!$A$2:$B$52,2,FALSE))</f>
        <v>30</v>
      </c>
      <c r="Z71" s="49">
        <f>IF(X71="",0,VLOOKUP(X71,'points clubs'!$A$2:$B$51,2,FALSE))</f>
        <v>0</v>
      </c>
      <c r="AA71" s="271"/>
      <c r="AB71" s="269">
        <f>IF(AA71="",0,VLOOKUP(AA71,'points ind'!$A$2:$B$52,2,FALSE))</f>
        <v>0</v>
      </c>
      <c r="AC71" s="270">
        <f>IF(AA71="",0,VLOOKUP(AA71,'points clubs'!$A$2:$B$51,2,FALSE))</f>
        <v>0</v>
      </c>
      <c r="AD71" s="43"/>
      <c r="AE71" s="44">
        <f>IF(AD71="",0,VLOOKUP(AD71,'points ind'!$A$2:$B$52,2,FALSE))</f>
        <v>0</v>
      </c>
      <c r="AF71" s="49">
        <f>IF(AD71="",0,VLOOKUP(AD71,'points clubs'!$A$2:$B$51,2,FALSE))</f>
        <v>0</v>
      </c>
      <c r="AG71" s="43"/>
      <c r="AH71" s="44">
        <f>IF(AG71="",0,VLOOKUP(AG71,'points ind'!$A$2:$B$52,2,FALSE))</f>
        <v>0</v>
      </c>
      <c r="AI71" s="49">
        <f>IF(AG71="",0,VLOOKUP(AG71,'points clubs'!$A$2:$B$51,2,FALSE))</f>
        <v>0</v>
      </c>
      <c r="AJ71" s="33">
        <f t="shared" si="22"/>
        <v>30</v>
      </c>
      <c r="AK71" s="63">
        <f t="shared" si="23"/>
        <v>61</v>
      </c>
      <c r="AL71" s="257">
        <f>IF(AG71&gt;0,(LARGE((G71,M71,P71,S71,V71,Y71,AB71,AE71),1)+LARGE((G71,M71,P71,S71,V71,Y71,AB71,AE71),2)+LARGE((G71,M71,P71,S71,V71,Y71,AB71,AE71),3)+LARGE((G71,M71,P71,S71,V71,Y71,AB71,AE71),4)+AH71),(LARGE((G71,M71,P71,S71,V71,Y71,AB71,AE71),1)+LARGE((G71,M71,P71,S71,V71,Y71,AB71,AE71),2)+LARGE((G71,M71,P71,S71,V71,Y71,AB71,AE71),3)+LARGE((G71,M71,P71,S71,V71,Y71,AB71,AE71),4)+LARGE((G71,M71,P71,S71,V71,Y71,AB71,AE71),5)))</f>
        <v>30</v>
      </c>
      <c r="AM71" s="258">
        <f t="shared" si="24"/>
        <v>61</v>
      </c>
      <c r="AN71" s="64">
        <f t="shared" si="25"/>
        <v>0</v>
      </c>
      <c r="AO71" s="31">
        <f t="shared" si="26"/>
        <v>0</v>
      </c>
      <c r="AP71" s="31">
        <f t="shared" si="27"/>
        <v>0</v>
      </c>
      <c r="AQ71" s="31">
        <f t="shared" si="28"/>
        <v>0</v>
      </c>
      <c r="AR71" s="31">
        <f t="shared" si="29"/>
        <v>0</v>
      </c>
      <c r="AS71" s="31">
        <f t="shared" si="30"/>
        <v>0</v>
      </c>
      <c r="AT71" s="31">
        <f t="shared" si="31"/>
        <v>0</v>
      </c>
      <c r="AU71" s="31">
        <f t="shared" si="32"/>
        <v>0</v>
      </c>
      <c r="AV71" s="31">
        <f t="shared" si="33"/>
        <v>0</v>
      </c>
      <c r="AW71" s="31">
        <f t="shared" si="34"/>
        <v>0</v>
      </c>
      <c r="AX71" s="31">
        <f t="shared" si="35"/>
        <v>0</v>
      </c>
      <c r="AY71" s="31">
        <f t="shared" si="36"/>
        <v>0</v>
      </c>
      <c r="AZ71" s="31">
        <f t="shared" si="37"/>
        <v>0</v>
      </c>
      <c r="BA71" s="31">
        <f t="shared" si="38"/>
        <v>0</v>
      </c>
      <c r="BB71" s="32">
        <f t="shared" si="39"/>
        <v>0</v>
      </c>
      <c r="BC71" s="226">
        <f t="shared" si="40"/>
        <v>0</v>
      </c>
    </row>
    <row r="72" spans="1:55" ht="15.75" thickBot="1" x14ac:dyDescent="0.3">
      <c r="A72" s="21">
        <f t="shared" si="21"/>
        <v>63</v>
      </c>
      <c r="B72" s="28" t="s">
        <v>527</v>
      </c>
      <c r="C72" s="29">
        <v>1960</v>
      </c>
      <c r="D72" s="29" t="s">
        <v>10</v>
      </c>
      <c r="E72" s="143">
        <v>1391902</v>
      </c>
      <c r="F72" s="153"/>
      <c r="G72" s="56">
        <f>IF(F72="",0,VLOOKUP(F72,'points ind'!$A$2:$B$52,2,FALSE))</f>
        <v>0</v>
      </c>
      <c r="H72" s="57">
        <f>IF(F72="",0,VLOOKUP(F72,'points clubs'!$A$2:$B$51,2,FALSE))</f>
        <v>0</v>
      </c>
      <c r="I72" s="55"/>
      <c r="J72" s="56">
        <f>IF(I72="",0,VLOOKUP(I72,'points ind'!$A$2:$B$52,2,FALSE))</f>
        <v>0</v>
      </c>
      <c r="K72" s="57">
        <f>IF(I72="",0,VLOOKUP(I72,'points clubs'!$A$2:$B$51,2,FALSE))</f>
        <v>0</v>
      </c>
      <c r="L72" s="43"/>
      <c r="M72" s="44">
        <f>IF(L72="",0,VLOOKUP(L72,'points ind'!$A$2:$B$52,2,FALSE))</f>
        <v>0</v>
      </c>
      <c r="N72" s="49">
        <f>IF(L72="",0,VLOOKUP(L72,'points clubs'!$A$2:$B$51,2,FALSE))</f>
        <v>0</v>
      </c>
      <c r="O72" s="55"/>
      <c r="P72" s="56">
        <f>IF(O72="",0,VLOOKUP(O72,'points ind'!$A$2:$B$52,2,FALSE))</f>
        <v>0</v>
      </c>
      <c r="Q72" s="57">
        <f>IF(O72="",0,VLOOKUP(O72,'points clubs'!$A$2:$B$51,2,FALSE))</f>
        <v>0</v>
      </c>
      <c r="R72" s="43"/>
      <c r="S72" s="44">
        <f>IF(R72="",0,VLOOKUP(R72,'points ind'!$A$2:$B$52,2,FALSE))</f>
        <v>0</v>
      </c>
      <c r="T72" s="49">
        <f>IF(R72="",0,VLOOKUP(R72,'points clubs'!$A$2:$B$51,2,FALSE))</f>
        <v>0</v>
      </c>
      <c r="U72" s="43"/>
      <c r="V72" s="44">
        <f>IF(U72="",0,VLOOKUP(U72,'points ind'!$A$2:$B$52,2,FALSE))</f>
        <v>0</v>
      </c>
      <c r="W72" s="49">
        <f>IF(U72="",0,VLOOKUP(U72,'points clubs'!$A$2:$B$51,2,FALSE))</f>
        <v>0</v>
      </c>
      <c r="X72" s="43"/>
      <c r="Y72" s="44">
        <f>IF(X72="",0,VLOOKUP(X72,'points ind'!$A$2:$B$52,2,FALSE))</f>
        <v>0</v>
      </c>
      <c r="Z72" s="49">
        <f>IF(X72="",0,VLOOKUP(X72,'points clubs'!$A$2:$B$51,2,FALSE))</f>
        <v>0</v>
      </c>
      <c r="AA72" s="271"/>
      <c r="AB72" s="269">
        <f>IF(AA72="",0,VLOOKUP(AA72,'points ind'!$A$2:$B$52,2,FALSE))</f>
        <v>0</v>
      </c>
      <c r="AC72" s="270">
        <f>IF(AA72="",0,VLOOKUP(AA72,'points clubs'!$A$2:$B$51,2,FALSE))</f>
        <v>0</v>
      </c>
      <c r="AD72" s="279">
        <v>22</v>
      </c>
      <c r="AE72" s="44">
        <f>IF(AD72="",0,VLOOKUP(AD72,'points ind'!$A$2:$B$52,2,FALSE))</f>
        <v>28</v>
      </c>
      <c r="AF72" s="49">
        <f>IF(AD72="",0,VLOOKUP(AD72,'points clubs'!$A$2:$B$51,2,FALSE))</f>
        <v>0</v>
      </c>
      <c r="AG72" s="43"/>
      <c r="AH72" s="44">
        <f>IF(AG72="",0,VLOOKUP(AG72,'points ind'!$A$2:$B$52,2,FALSE))</f>
        <v>0</v>
      </c>
      <c r="AI72" s="49">
        <f>IF(AG72="",0,VLOOKUP(AG72,'points clubs'!$A$2:$B$51,2,FALSE))</f>
        <v>0</v>
      </c>
      <c r="AJ72" s="33">
        <f t="shared" si="22"/>
        <v>28</v>
      </c>
      <c r="AK72" s="63">
        <f t="shared" si="23"/>
        <v>63</v>
      </c>
      <c r="AL72" s="257">
        <f>IF(AG72&gt;0,(LARGE((G72,M72,P72,S72,V72,Y72,AB72,AE72),1)+LARGE((G72,M72,P72,S72,V72,Y72,AB72,AE72),2)+LARGE((G72,M72,P72,S72,V72,Y72,AB72,AE72),3)+LARGE((G72,M72,P72,S72,V72,Y72,AB72,AE72),4)+AH72),(LARGE((G72,M72,P72,S72,V72,Y72,AB72,AE72),1)+LARGE((G72,M72,P72,S72,V72,Y72,AB72,AE72),2)+LARGE((G72,M72,P72,S72,V72,Y72,AB72,AE72),3)+LARGE((G72,M72,P72,S72,V72,Y72,AB72,AE72),4)+LARGE((G72,M72,P72,S72,V72,Y72,AB72,AE72),5)))</f>
        <v>28</v>
      </c>
      <c r="AM72" s="258">
        <f t="shared" si="24"/>
        <v>63</v>
      </c>
      <c r="AN72" s="64">
        <f t="shared" si="25"/>
        <v>0</v>
      </c>
      <c r="AO72" s="31">
        <f t="shared" si="26"/>
        <v>0</v>
      </c>
      <c r="AP72" s="31">
        <f t="shared" si="27"/>
        <v>0</v>
      </c>
      <c r="AQ72" s="31">
        <f t="shared" si="28"/>
        <v>0</v>
      </c>
      <c r="AR72" s="31">
        <f t="shared" si="29"/>
        <v>0</v>
      </c>
      <c r="AS72" s="31">
        <f t="shared" si="30"/>
        <v>0</v>
      </c>
      <c r="AT72" s="31">
        <f t="shared" si="31"/>
        <v>0</v>
      </c>
      <c r="AU72" s="31">
        <f t="shared" si="32"/>
        <v>0</v>
      </c>
      <c r="AV72" s="31">
        <f t="shared" si="33"/>
        <v>0</v>
      </c>
      <c r="AW72" s="31">
        <f t="shared" si="34"/>
        <v>0</v>
      </c>
      <c r="AX72" s="31">
        <f t="shared" si="35"/>
        <v>0</v>
      </c>
      <c r="AY72" s="31">
        <f t="shared" si="36"/>
        <v>0</v>
      </c>
      <c r="AZ72" s="31">
        <f t="shared" si="37"/>
        <v>0</v>
      </c>
      <c r="BA72" s="31">
        <f t="shared" si="38"/>
        <v>0</v>
      </c>
      <c r="BB72" s="32">
        <f t="shared" si="39"/>
        <v>0</v>
      </c>
      <c r="BC72" s="226">
        <f t="shared" si="40"/>
        <v>0</v>
      </c>
    </row>
    <row r="73" spans="1:55" ht="15.75" thickBot="1" x14ac:dyDescent="0.3">
      <c r="A73" s="21">
        <f t="shared" si="21"/>
        <v>63</v>
      </c>
      <c r="B73" s="28" t="s">
        <v>537</v>
      </c>
      <c r="C73" s="29">
        <v>1991</v>
      </c>
      <c r="D73" s="29" t="s">
        <v>21</v>
      </c>
      <c r="E73" s="143"/>
      <c r="F73" s="153"/>
      <c r="G73" s="56">
        <f>IF(F73="",0,VLOOKUP(F73,'points ind'!$A$2:$B$52,2,FALSE))</f>
        <v>0</v>
      </c>
      <c r="H73" s="57">
        <f>IF(F73="",0,VLOOKUP(F73,'points clubs'!$A$2:$B$51,2,FALSE))</f>
        <v>0</v>
      </c>
      <c r="I73" s="55"/>
      <c r="J73" s="56">
        <f>IF(I73="",0,VLOOKUP(I73,'points ind'!$A$2:$B$52,2,FALSE))</f>
        <v>0</v>
      </c>
      <c r="K73" s="57">
        <f>IF(I73="",0,VLOOKUP(I73,'points clubs'!$A$2:$B$51,2,FALSE))</f>
        <v>0</v>
      </c>
      <c r="L73" s="43"/>
      <c r="M73" s="44">
        <f>IF(L73="",0,VLOOKUP(L73,'points ind'!$A$2:$B$52,2,FALSE))</f>
        <v>0</v>
      </c>
      <c r="N73" s="49">
        <f>IF(L73="",0,VLOOKUP(L73,'points clubs'!$A$2:$B$51,2,FALSE))</f>
        <v>0</v>
      </c>
      <c r="O73" s="55"/>
      <c r="P73" s="56">
        <f>IF(O73="",0,VLOOKUP(O73,'points ind'!$A$2:$B$52,2,FALSE))</f>
        <v>0</v>
      </c>
      <c r="Q73" s="57">
        <f>IF(O73="",0,VLOOKUP(O73,'points clubs'!$A$2:$B$51,2,FALSE))</f>
        <v>0</v>
      </c>
      <c r="R73" s="43"/>
      <c r="S73" s="44">
        <f>IF(R73="",0,VLOOKUP(R73,'points ind'!$A$2:$B$52,2,FALSE))</f>
        <v>0</v>
      </c>
      <c r="T73" s="49">
        <f>IF(R73="",0,VLOOKUP(R73,'points clubs'!$A$2:$B$51,2,FALSE))</f>
        <v>0</v>
      </c>
      <c r="U73" s="43"/>
      <c r="V73" s="44">
        <f>IF(U73="",0,VLOOKUP(U73,'points ind'!$A$2:$B$52,2,FALSE))</f>
        <v>0</v>
      </c>
      <c r="W73" s="49">
        <f>IF(U73="",0,VLOOKUP(U73,'points clubs'!$A$2:$B$51,2,FALSE))</f>
        <v>0</v>
      </c>
      <c r="X73" s="43"/>
      <c r="Y73" s="44">
        <f>IF(X73="",0,VLOOKUP(X73,'points ind'!$A$2:$B$52,2,FALSE))</f>
        <v>0</v>
      </c>
      <c r="Z73" s="49">
        <f>IF(X73="",0,VLOOKUP(X73,'points clubs'!$A$2:$B$51,2,FALSE))</f>
        <v>0</v>
      </c>
      <c r="AA73" s="271"/>
      <c r="AB73" s="269">
        <f>IF(AA73="",0,VLOOKUP(AA73,'points ind'!$A$2:$B$52,2,FALSE))</f>
        <v>0</v>
      </c>
      <c r="AC73" s="270">
        <f>IF(AA73="",0,VLOOKUP(AA73,'points clubs'!$A$2:$B$51,2,FALSE))</f>
        <v>0</v>
      </c>
      <c r="AD73" s="43"/>
      <c r="AE73" s="44">
        <f>IF(AD73="",0,VLOOKUP(AD73,'points ind'!$A$2:$B$52,2,FALSE))</f>
        <v>0</v>
      </c>
      <c r="AF73" s="49">
        <f>IF(AD73="",0,VLOOKUP(AD73,'points clubs'!$A$2:$B$51,2,FALSE))</f>
        <v>0</v>
      </c>
      <c r="AG73" s="43">
        <v>22</v>
      </c>
      <c r="AH73" s="44">
        <f>IF(AG73="",0,VLOOKUP(AG73,'points ind'!$A$2:$B$52,2,FALSE))</f>
        <v>28</v>
      </c>
      <c r="AI73" s="49">
        <f>IF(AG73="",0,VLOOKUP(AG73,'points clubs'!$A$2:$B$51,2,FALSE))</f>
        <v>0</v>
      </c>
      <c r="AJ73" s="33">
        <f t="shared" si="22"/>
        <v>28</v>
      </c>
      <c r="AK73" s="63">
        <f t="shared" si="23"/>
        <v>63</v>
      </c>
      <c r="AL73" s="257">
        <f>IF(AG73&gt;0,(LARGE((G73,M73,P73,S73,V73,Y73,AB73,AE73),1)+LARGE((G73,M73,P73,S73,V73,Y73,AB73,AE73),2)+LARGE((G73,M73,P73,S73,V73,Y73,AB73,AE73),3)+LARGE((G73,M73,P73,S73,V73,Y73,AB73,AE73),4)+AH73),(LARGE((G73,M73,P73,S73,V73,Y73,AB73,AE73),1)+LARGE((G73,M73,P73,S73,V73,Y73,AB73,AE73),2)+LARGE((G73,M73,P73,S73,V73,Y73,AB73,AE73),3)+LARGE((G73,M73,P73,S73,V73,Y73,AB73,AE73),4)+LARGE((G73,M73,P73,S73,V73,Y73,AB73,AE73),5)))</f>
        <v>28</v>
      </c>
      <c r="AM73" s="258">
        <f t="shared" si="24"/>
        <v>63</v>
      </c>
      <c r="AN73" s="64">
        <f t="shared" si="25"/>
        <v>0</v>
      </c>
      <c r="AO73" s="31">
        <f t="shared" si="26"/>
        <v>0</v>
      </c>
      <c r="AP73" s="31">
        <f t="shared" si="27"/>
        <v>0</v>
      </c>
      <c r="AQ73" s="31">
        <f t="shared" si="28"/>
        <v>0</v>
      </c>
      <c r="AR73" s="31">
        <f t="shared" si="29"/>
        <v>0</v>
      </c>
      <c r="AS73" s="31">
        <f t="shared" si="30"/>
        <v>0</v>
      </c>
      <c r="AT73" s="31">
        <f t="shared" si="31"/>
        <v>0</v>
      </c>
      <c r="AU73" s="31">
        <f t="shared" si="32"/>
        <v>0</v>
      </c>
      <c r="AV73" s="31">
        <f t="shared" si="33"/>
        <v>0</v>
      </c>
      <c r="AW73" s="31">
        <f t="shared" si="34"/>
        <v>0</v>
      </c>
      <c r="AX73" s="31">
        <f t="shared" si="35"/>
        <v>0</v>
      </c>
      <c r="AY73" s="31">
        <f t="shared" si="36"/>
        <v>0</v>
      </c>
      <c r="AZ73" s="31">
        <f t="shared" si="37"/>
        <v>0</v>
      </c>
      <c r="BA73" s="31">
        <f t="shared" si="38"/>
        <v>0</v>
      </c>
      <c r="BB73" s="32">
        <f t="shared" si="39"/>
        <v>0</v>
      </c>
      <c r="BC73" s="226">
        <f t="shared" si="40"/>
        <v>0</v>
      </c>
    </row>
    <row r="74" spans="1:55" ht="15.75" thickBot="1" x14ac:dyDescent="0.3">
      <c r="A74" s="21">
        <f t="shared" ref="A74:A97" si="41">AM74</f>
        <v>65</v>
      </c>
      <c r="B74" s="28" t="s">
        <v>528</v>
      </c>
      <c r="C74" s="29">
        <v>1974</v>
      </c>
      <c r="D74" s="29" t="s">
        <v>41</v>
      </c>
      <c r="E74" s="143">
        <v>2679383</v>
      </c>
      <c r="F74" s="153"/>
      <c r="G74" s="56">
        <f>IF(F74="",0,VLOOKUP(F74,'points ind'!$A$2:$B$52,2,FALSE))</f>
        <v>0</v>
      </c>
      <c r="H74" s="57">
        <f>IF(F74="",0,VLOOKUP(F74,'points clubs'!$A$2:$B$51,2,FALSE))</f>
        <v>0</v>
      </c>
      <c r="I74" s="55"/>
      <c r="J74" s="56">
        <f>IF(I74="",0,VLOOKUP(I74,'points ind'!$A$2:$B$52,2,FALSE))</f>
        <v>0</v>
      </c>
      <c r="K74" s="57">
        <f>IF(I74="",0,VLOOKUP(I74,'points clubs'!$A$2:$B$51,2,FALSE))</f>
        <v>0</v>
      </c>
      <c r="L74" s="43"/>
      <c r="M74" s="44">
        <f>IF(L74="",0,VLOOKUP(L74,'points ind'!$A$2:$B$52,2,FALSE))</f>
        <v>0</v>
      </c>
      <c r="N74" s="49">
        <f>IF(L74="",0,VLOOKUP(L74,'points clubs'!$A$2:$B$51,2,FALSE))</f>
        <v>0</v>
      </c>
      <c r="O74" s="55"/>
      <c r="P74" s="56">
        <f>IF(O74="",0,VLOOKUP(O74,'points ind'!$A$2:$B$52,2,FALSE))</f>
        <v>0</v>
      </c>
      <c r="Q74" s="57">
        <f>IF(O74="",0,VLOOKUP(O74,'points clubs'!$A$2:$B$51,2,FALSE))</f>
        <v>0</v>
      </c>
      <c r="R74" s="43"/>
      <c r="S74" s="44">
        <f>IF(R74="",0,VLOOKUP(R74,'points ind'!$A$2:$B$52,2,FALSE))</f>
        <v>0</v>
      </c>
      <c r="T74" s="49">
        <f>IF(R74="",0,VLOOKUP(R74,'points clubs'!$A$2:$B$51,2,FALSE))</f>
        <v>0</v>
      </c>
      <c r="U74" s="43"/>
      <c r="V74" s="44">
        <f>IF(U74="",0,VLOOKUP(U74,'points ind'!$A$2:$B$52,2,FALSE))</f>
        <v>0</v>
      </c>
      <c r="W74" s="49">
        <f>IF(U74="",0,VLOOKUP(U74,'points clubs'!$A$2:$B$51,2,FALSE))</f>
        <v>0</v>
      </c>
      <c r="X74" s="43"/>
      <c r="Y74" s="44">
        <f>IF(X74="",0,VLOOKUP(X74,'points ind'!$A$2:$B$52,2,FALSE))</f>
        <v>0</v>
      </c>
      <c r="Z74" s="49">
        <f>IF(X74="",0,VLOOKUP(X74,'points clubs'!$A$2:$B$51,2,FALSE))</f>
        <v>0</v>
      </c>
      <c r="AA74" s="271"/>
      <c r="AB74" s="269">
        <f>IF(AA74="",0,VLOOKUP(AA74,'points ind'!$A$2:$B$52,2,FALSE))</f>
        <v>0</v>
      </c>
      <c r="AC74" s="270">
        <f>IF(AA74="",0,VLOOKUP(AA74,'points clubs'!$A$2:$B$51,2,FALSE))</f>
        <v>0</v>
      </c>
      <c r="AD74" s="279">
        <v>23</v>
      </c>
      <c r="AE74" s="44">
        <f>IF(AD74="",0,VLOOKUP(AD74,'points ind'!$A$2:$B$52,2,FALSE))</f>
        <v>26</v>
      </c>
      <c r="AF74" s="49">
        <f>IF(AD74="",0,VLOOKUP(AD74,'points clubs'!$A$2:$B$51,2,FALSE))</f>
        <v>0</v>
      </c>
      <c r="AG74" s="43"/>
      <c r="AH74" s="44">
        <f>IF(AG74="",0,VLOOKUP(AG74,'points ind'!$A$2:$B$52,2,FALSE))</f>
        <v>0</v>
      </c>
      <c r="AI74" s="49">
        <f>IF(AG74="",0,VLOOKUP(AG74,'points clubs'!$A$2:$B$51,2,FALSE))</f>
        <v>0</v>
      </c>
      <c r="AJ74" s="33">
        <f t="shared" ref="AJ74:AJ97" si="42">G74+J74+M74+P74+S74+V74+Y74+AB74+AE74+AH74</f>
        <v>26</v>
      </c>
      <c r="AK74" s="63">
        <f t="shared" ref="AK74:AK97" si="43">RANK(AJ74,$AJ$10:$AJ$99,0)</f>
        <v>65</v>
      </c>
      <c r="AL74" s="257">
        <f>IF(AG74&gt;0,(LARGE((G74,M74,P74,S74,V74,Y74,AB74,AE74),1)+LARGE((G74,M74,P74,S74,V74,Y74,AB74,AE74),2)+LARGE((G74,M74,P74,S74,V74,Y74,AB74,AE74),3)+LARGE((G74,M74,P74,S74,V74,Y74,AB74,AE74),4)+AH74),(LARGE((G74,M74,P74,S74,V74,Y74,AB74,AE74),1)+LARGE((G74,M74,P74,S74,V74,Y74,AB74,AE74),2)+LARGE((G74,M74,P74,S74,V74,Y74,AB74,AE74),3)+LARGE((G74,M74,P74,S74,V74,Y74,AB74,AE74),4)+LARGE((G74,M74,P74,S74,V74,Y74,AB74,AE74),5)))</f>
        <v>26</v>
      </c>
      <c r="AM74" s="258">
        <f t="shared" ref="AM74:AM97" si="44">RANK(AL74,$AL$10:$AL$99,0)</f>
        <v>65</v>
      </c>
      <c r="AN74" s="64">
        <f t="shared" ref="AN74:AN97" si="45">IF($D74="areches",SUM($H74,$K74,$N74,$Q74,$T74,$W74,$Z74,$AC74,$AF74,$AI74),0)</f>
        <v>0</v>
      </c>
      <c r="AO74" s="31">
        <f t="shared" ref="AO74:AO97" si="46">IF($D74="bauges",SUM($H74,$K74,$N74,$Q74,$T74,$W74,$Z74,$AC74,$AF74,$AI74),0)</f>
        <v>0</v>
      </c>
      <c r="AP74" s="31">
        <f t="shared" ref="AP74:AP97" si="47">IF($D74="bessans",SUM($H74,$K74,$N74,$Q74,$T74,$W74,$Z74,$AC74,$AF74,$AI74),0)</f>
        <v>0</v>
      </c>
      <c r="AQ74" s="31">
        <f t="shared" ref="AQ74:AQ97" si="48">IF($D74="bozel",SUM($H74,$K74,$N74,$Q74,$T74,$W74,$Z74,$AC74,$AF74,$AI74),0)</f>
        <v>0</v>
      </c>
      <c r="AR74" s="31">
        <f t="shared" ref="AR74:AR97" si="49">IF($D74="courchevel",SUM($H74,$K74,$N74,$Q74,$T74,$W74,$Z74,$AC74,$AF74,$AI74),0)</f>
        <v>0</v>
      </c>
      <c r="AS74" s="31">
        <f t="shared" ref="AS74:AS97" si="50">IF($D74="feclaz",SUM($H74,$K74,$N74,$Q74,$T74,$W74,$Z74,$AC74,$AF74,$AI74),0)</f>
        <v>0</v>
      </c>
      <c r="AT74" s="31">
        <f t="shared" ref="AT74:AT97" si="51">IF($D74="karellis",SUM($H74,$K74,$N74,$Q74,$T74,$W74,$Z74,$AC74,$AF74,$AI74),0)</f>
        <v>0</v>
      </c>
      <c r="AU74" s="31">
        <f t="shared" ref="AU74:AU97" si="52">IF($D74="menuires",SUM($H74,$K74,$N74,$Q74,$T74,$W74,$Z74,$AC74,$AF74,$AI74),0)</f>
        <v>0</v>
      </c>
      <c r="AV74" s="31">
        <f t="shared" ref="AV74:AV97" si="53">IF($D74="meribel",SUM($H74,$K74,$N74,$Q74,$T74,$W74,$Z74,$AC74,$AF74,$AI74),0)</f>
        <v>0</v>
      </c>
      <c r="AW74" s="31">
        <f t="shared" ref="AW74:AW97" si="54">IF($D74="monolithe",SUM($H74,$K74,$N74,$Q74,$T74,$W74,$Z74,$AC74,$AF74,$AI74),0)</f>
        <v>0</v>
      </c>
      <c r="AX74" s="31">
        <f t="shared" ref="AX74:AX97" si="55">IF($D74="peisey",SUM($H74,$K74,$N74,$Q74,$T74,$W74,$Z74,$AC74,$AF74,$AI74),0)</f>
        <v>0</v>
      </c>
      <c r="AY74" s="31">
        <f t="shared" ref="AY74:AY97" si="56">IF($D74="revard",SUM($H74,$K74,$N74,$Q74,$T74,$W74,$Z74,$AC74,$AF74,$AI74),0)</f>
        <v>0</v>
      </c>
      <c r="AZ74" s="31">
        <f t="shared" ref="AZ74:AZ97" si="57">IF($D74="saisies",SUM($H74,$K74,$N74,$Q74,$T74,$W74,$Z74,$AC74,$AF74,$AI74),0)</f>
        <v>0</v>
      </c>
      <c r="BA74" s="31">
        <f t="shared" ref="BA74:BA97" si="58">IF($D74="valcenis",SUM($H74,$K74,$N74,$Q74,$T74,$W74,$Z74,$AC74,$AF74,$AI74),0)</f>
        <v>0</v>
      </c>
      <c r="BB74" s="32">
        <f t="shared" ref="BB74:BB97" si="59">IF($D74="valloire",SUM($H74,$K74,$N74,$Q74,$T74,$W74,$Z74,$AC74,$AF74,$AI74),0)</f>
        <v>0</v>
      </c>
      <c r="BC74" s="226">
        <f t="shared" ref="BC74:BC97" si="60">IF($D74="naves",SUM($H74,$K74,$N74,$Q74,$T74,$W74,$Z74,$AC74,$AF74,$AI74),0)</f>
        <v>0</v>
      </c>
    </row>
    <row r="75" spans="1:55" ht="15.75" thickBot="1" x14ac:dyDescent="0.3">
      <c r="A75" s="21">
        <f t="shared" si="41"/>
        <v>66</v>
      </c>
      <c r="B75" s="28" t="s">
        <v>538</v>
      </c>
      <c r="C75" s="29">
        <v>1971</v>
      </c>
      <c r="D75" s="29" t="s">
        <v>15</v>
      </c>
      <c r="E75" s="143"/>
      <c r="F75" s="153"/>
      <c r="G75" s="56">
        <f>IF(F75="",0,VLOOKUP(F75,'points ind'!$A$2:$B$52,2,FALSE))</f>
        <v>0</v>
      </c>
      <c r="H75" s="57">
        <f>IF(F75="",0,VLOOKUP(F75,'points clubs'!$A$2:$B$51,2,FALSE))</f>
        <v>0</v>
      </c>
      <c r="I75" s="55"/>
      <c r="J75" s="56">
        <f>IF(I75="",0,VLOOKUP(I75,'points ind'!$A$2:$B$52,2,FALSE))</f>
        <v>0</v>
      </c>
      <c r="K75" s="57">
        <f>IF(I75="",0,VLOOKUP(I75,'points clubs'!$A$2:$B$51,2,FALSE))</f>
        <v>0</v>
      </c>
      <c r="L75" s="43"/>
      <c r="M75" s="44">
        <f>IF(L75="",0,VLOOKUP(L75,'points ind'!$A$2:$B$52,2,FALSE))</f>
        <v>0</v>
      </c>
      <c r="N75" s="49">
        <f>IF(L75="",0,VLOOKUP(L75,'points clubs'!$A$2:$B$51,2,FALSE))</f>
        <v>0</v>
      </c>
      <c r="O75" s="55"/>
      <c r="P75" s="56">
        <f>IF(O75="",0,VLOOKUP(O75,'points ind'!$A$2:$B$52,2,FALSE))</f>
        <v>0</v>
      </c>
      <c r="Q75" s="57">
        <f>IF(O75="",0,VLOOKUP(O75,'points clubs'!$A$2:$B$51,2,FALSE))</f>
        <v>0</v>
      </c>
      <c r="R75" s="43"/>
      <c r="S75" s="44">
        <f>IF(R75="",0,VLOOKUP(R75,'points ind'!$A$2:$B$52,2,FALSE))</f>
        <v>0</v>
      </c>
      <c r="T75" s="49">
        <f>IF(R75="",0,VLOOKUP(R75,'points clubs'!$A$2:$B$51,2,FALSE))</f>
        <v>0</v>
      </c>
      <c r="U75" s="43"/>
      <c r="V75" s="44">
        <f>IF(U75="",0,VLOOKUP(U75,'points ind'!$A$2:$B$52,2,FALSE))</f>
        <v>0</v>
      </c>
      <c r="W75" s="49">
        <f>IF(U75="",0,VLOOKUP(U75,'points clubs'!$A$2:$B$51,2,FALSE))</f>
        <v>0</v>
      </c>
      <c r="X75" s="43"/>
      <c r="Y75" s="44">
        <f>IF(X75="",0,VLOOKUP(X75,'points ind'!$A$2:$B$52,2,FALSE))</f>
        <v>0</v>
      </c>
      <c r="Z75" s="49">
        <f>IF(X75="",0,VLOOKUP(X75,'points clubs'!$A$2:$B$51,2,FALSE))</f>
        <v>0</v>
      </c>
      <c r="AA75" s="271"/>
      <c r="AB75" s="269">
        <f>IF(AA75="",0,VLOOKUP(AA75,'points ind'!$A$2:$B$52,2,FALSE))</f>
        <v>0</v>
      </c>
      <c r="AC75" s="270">
        <f>IF(AA75="",0,VLOOKUP(AA75,'points clubs'!$A$2:$B$51,2,FALSE))</f>
        <v>0</v>
      </c>
      <c r="AD75" s="43"/>
      <c r="AE75" s="44">
        <f>IF(AD75="",0,VLOOKUP(AD75,'points ind'!$A$2:$B$52,2,FALSE))</f>
        <v>0</v>
      </c>
      <c r="AF75" s="49">
        <f>IF(AD75="",0,VLOOKUP(AD75,'points clubs'!$A$2:$B$51,2,FALSE))</f>
        <v>0</v>
      </c>
      <c r="AG75" s="43">
        <v>24</v>
      </c>
      <c r="AH75" s="44">
        <f>IF(AG75="",0,VLOOKUP(AG75,'points ind'!$A$2:$B$52,2,FALSE))</f>
        <v>24</v>
      </c>
      <c r="AI75" s="49">
        <f>IF(AG75="",0,VLOOKUP(AG75,'points clubs'!$A$2:$B$51,2,FALSE))</f>
        <v>0</v>
      </c>
      <c r="AJ75" s="33">
        <f t="shared" si="42"/>
        <v>24</v>
      </c>
      <c r="AK75" s="63">
        <f t="shared" si="43"/>
        <v>66</v>
      </c>
      <c r="AL75" s="257">
        <f>IF(AG75&gt;0,(LARGE((G75,M75,P75,S75,V75,Y75,AB75,AE75),1)+LARGE((G75,M75,P75,S75,V75,Y75,AB75,AE75),2)+LARGE((G75,M75,P75,S75,V75,Y75,AB75,AE75),3)+LARGE((G75,M75,P75,S75,V75,Y75,AB75,AE75),4)+AH75),(LARGE((G75,M75,P75,S75,V75,Y75,AB75,AE75),1)+LARGE((G75,M75,P75,S75,V75,Y75,AB75,AE75),2)+LARGE((G75,M75,P75,S75,V75,Y75,AB75,AE75),3)+LARGE((G75,M75,P75,S75,V75,Y75,AB75,AE75),4)+LARGE((G75,M75,P75,S75,V75,Y75,AB75,AE75),5)))</f>
        <v>24</v>
      </c>
      <c r="AM75" s="258">
        <f t="shared" si="44"/>
        <v>66</v>
      </c>
      <c r="AN75" s="64">
        <f t="shared" si="45"/>
        <v>0</v>
      </c>
      <c r="AO75" s="31">
        <f t="shared" si="46"/>
        <v>0</v>
      </c>
      <c r="AP75" s="31">
        <f t="shared" si="47"/>
        <v>0</v>
      </c>
      <c r="AQ75" s="31">
        <f t="shared" si="48"/>
        <v>0</v>
      </c>
      <c r="AR75" s="31">
        <f t="shared" si="49"/>
        <v>0</v>
      </c>
      <c r="AS75" s="31">
        <f t="shared" si="50"/>
        <v>0</v>
      </c>
      <c r="AT75" s="31">
        <f t="shared" si="51"/>
        <v>0</v>
      </c>
      <c r="AU75" s="31">
        <f t="shared" si="52"/>
        <v>0</v>
      </c>
      <c r="AV75" s="31">
        <f t="shared" si="53"/>
        <v>0</v>
      </c>
      <c r="AW75" s="31">
        <f t="shared" si="54"/>
        <v>0</v>
      </c>
      <c r="AX75" s="31">
        <f t="shared" si="55"/>
        <v>0</v>
      </c>
      <c r="AY75" s="31">
        <f t="shared" si="56"/>
        <v>0</v>
      </c>
      <c r="AZ75" s="31">
        <f t="shared" si="57"/>
        <v>0</v>
      </c>
      <c r="BA75" s="31">
        <f t="shared" si="58"/>
        <v>0</v>
      </c>
      <c r="BB75" s="32">
        <f t="shared" si="59"/>
        <v>0</v>
      </c>
      <c r="BC75" s="226">
        <f t="shared" si="60"/>
        <v>0</v>
      </c>
    </row>
    <row r="76" spans="1:55" ht="15.75" thickBot="1" x14ac:dyDescent="0.3">
      <c r="A76" s="21">
        <f t="shared" si="41"/>
        <v>67</v>
      </c>
      <c r="B76" s="28" t="s">
        <v>539</v>
      </c>
      <c r="C76" s="29">
        <v>1975</v>
      </c>
      <c r="D76" s="29" t="s">
        <v>15</v>
      </c>
      <c r="E76" s="143"/>
      <c r="F76" s="153"/>
      <c r="G76" s="56">
        <f>IF(F76="",0,VLOOKUP(F76,'points ind'!$A$2:$B$52,2,FALSE))</f>
        <v>0</v>
      </c>
      <c r="H76" s="57">
        <f>IF(F76="",0,VLOOKUP(F76,'points clubs'!$A$2:$B$51,2,FALSE))</f>
        <v>0</v>
      </c>
      <c r="I76" s="55"/>
      <c r="J76" s="56">
        <f>IF(I76="",0,VLOOKUP(I76,'points ind'!$A$2:$B$52,2,FALSE))</f>
        <v>0</v>
      </c>
      <c r="K76" s="57">
        <f>IF(I76="",0,VLOOKUP(I76,'points clubs'!$A$2:$B$51,2,FALSE))</f>
        <v>0</v>
      </c>
      <c r="L76" s="43"/>
      <c r="M76" s="44">
        <f>IF(L76="",0,VLOOKUP(L76,'points ind'!$A$2:$B$52,2,FALSE))</f>
        <v>0</v>
      </c>
      <c r="N76" s="49">
        <f>IF(L76="",0,VLOOKUP(L76,'points clubs'!$A$2:$B$51,2,FALSE))</f>
        <v>0</v>
      </c>
      <c r="O76" s="55"/>
      <c r="P76" s="56">
        <f>IF(O76="",0,VLOOKUP(O76,'points ind'!$A$2:$B$52,2,FALSE))</f>
        <v>0</v>
      </c>
      <c r="Q76" s="57">
        <f>IF(O76="",0,VLOOKUP(O76,'points clubs'!$A$2:$B$51,2,FALSE))</f>
        <v>0</v>
      </c>
      <c r="R76" s="43"/>
      <c r="S76" s="44">
        <f>IF(R76="",0,VLOOKUP(R76,'points ind'!$A$2:$B$52,2,FALSE))</f>
        <v>0</v>
      </c>
      <c r="T76" s="49">
        <f>IF(R76="",0,VLOOKUP(R76,'points clubs'!$A$2:$B$51,2,FALSE))</f>
        <v>0</v>
      </c>
      <c r="U76" s="43"/>
      <c r="V76" s="44">
        <f>IF(U76="",0,VLOOKUP(U76,'points ind'!$A$2:$B$52,2,FALSE))</f>
        <v>0</v>
      </c>
      <c r="W76" s="49">
        <f>IF(U76="",0,VLOOKUP(U76,'points clubs'!$A$2:$B$51,2,FALSE))</f>
        <v>0</v>
      </c>
      <c r="X76" s="43"/>
      <c r="Y76" s="44">
        <f>IF(X76="",0,VLOOKUP(X76,'points ind'!$A$2:$B$52,2,FALSE))</f>
        <v>0</v>
      </c>
      <c r="Z76" s="49">
        <f>IF(X76="",0,VLOOKUP(X76,'points clubs'!$A$2:$B$51,2,FALSE))</f>
        <v>0</v>
      </c>
      <c r="AA76" s="271"/>
      <c r="AB76" s="269">
        <f>IF(AA76="",0,VLOOKUP(AA76,'points ind'!$A$2:$B$52,2,FALSE))</f>
        <v>0</v>
      </c>
      <c r="AC76" s="270">
        <f>IF(AA76="",0,VLOOKUP(AA76,'points clubs'!$A$2:$B$51,2,FALSE))</f>
        <v>0</v>
      </c>
      <c r="AD76" s="43"/>
      <c r="AE76" s="44">
        <f>IF(AD76="",0,VLOOKUP(AD76,'points ind'!$A$2:$B$52,2,FALSE))</f>
        <v>0</v>
      </c>
      <c r="AF76" s="49">
        <f>IF(AD76="",0,VLOOKUP(AD76,'points clubs'!$A$2:$B$51,2,FALSE))</f>
        <v>0</v>
      </c>
      <c r="AG76" s="43">
        <v>25</v>
      </c>
      <c r="AH76" s="44">
        <f>IF(AG76="",0,VLOOKUP(AG76,'points ind'!$A$2:$B$52,2,FALSE))</f>
        <v>22</v>
      </c>
      <c r="AI76" s="49">
        <f>IF(AG76="",0,VLOOKUP(AG76,'points clubs'!$A$2:$B$51,2,FALSE))</f>
        <v>0</v>
      </c>
      <c r="AJ76" s="33">
        <f t="shared" si="42"/>
        <v>22</v>
      </c>
      <c r="AK76" s="63">
        <f t="shared" si="43"/>
        <v>67</v>
      </c>
      <c r="AL76" s="257">
        <f>IF(AG76&gt;0,(LARGE((G76,M76,P76,S76,V76,Y76,AB76,AE76),1)+LARGE((G76,M76,P76,S76,V76,Y76,AB76,AE76),2)+LARGE((G76,M76,P76,S76,V76,Y76,AB76,AE76),3)+LARGE((G76,M76,P76,S76,V76,Y76,AB76,AE76),4)+AH76),(LARGE((G76,M76,P76,S76,V76,Y76,AB76,AE76),1)+LARGE((G76,M76,P76,S76,V76,Y76,AB76,AE76),2)+LARGE((G76,M76,P76,S76,V76,Y76,AB76,AE76),3)+LARGE((G76,M76,P76,S76,V76,Y76,AB76,AE76),4)+LARGE((G76,M76,P76,S76,V76,Y76,AB76,AE76),5)))</f>
        <v>22</v>
      </c>
      <c r="AM76" s="258">
        <f t="shared" si="44"/>
        <v>67</v>
      </c>
      <c r="AN76" s="64">
        <f t="shared" si="45"/>
        <v>0</v>
      </c>
      <c r="AO76" s="31">
        <f t="shared" si="46"/>
        <v>0</v>
      </c>
      <c r="AP76" s="31">
        <f t="shared" si="47"/>
        <v>0</v>
      </c>
      <c r="AQ76" s="31">
        <f t="shared" si="48"/>
        <v>0</v>
      </c>
      <c r="AR76" s="31">
        <f t="shared" si="49"/>
        <v>0</v>
      </c>
      <c r="AS76" s="31">
        <f t="shared" si="50"/>
        <v>0</v>
      </c>
      <c r="AT76" s="31">
        <f t="shared" si="51"/>
        <v>0</v>
      </c>
      <c r="AU76" s="31">
        <f t="shared" si="52"/>
        <v>0</v>
      </c>
      <c r="AV76" s="31">
        <f t="shared" si="53"/>
        <v>0</v>
      </c>
      <c r="AW76" s="31">
        <f t="shared" si="54"/>
        <v>0</v>
      </c>
      <c r="AX76" s="31">
        <f t="shared" si="55"/>
        <v>0</v>
      </c>
      <c r="AY76" s="31">
        <f t="shared" si="56"/>
        <v>0</v>
      </c>
      <c r="AZ76" s="31">
        <f t="shared" si="57"/>
        <v>0</v>
      </c>
      <c r="BA76" s="31">
        <f t="shared" si="58"/>
        <v>0</v>
      </c>
      <c r="BB76" s="32">
        <f t="shared" si="59"/>
        <v>0</v>
      </c>
      <c r="BC76" s="226">
        <f t="shared" si="60"/>
        <v>0</v>
      </c>
    </row>
    <row r="77" spans="1:55" ht="15.75" thickBot="1" x14ac:dyDescent="0.3">
      <c r="A77" s="21">
        <f t="shared" si="41"/>
        <v>68</v>
      </c>
      <c r="B77" s="102" t="s">
        <v>320</v>
      </c>
      <c r="C77" s="95">
        <v>1974</v>
      </c>
      <c r="D77" s="95" t="s">
        <v>13</v>
      </c>
      <c r="E77" s="142"/>
      <c r="F77" s="225"/>
      <c r="G77" s="56">
        <f>IF(F77="",0,VLOOKUP(F77,'points ind'!$A$2:$B$52,2,FALSE))</f>
        <v>0</v>
      </c>
      <c r="H77" s="57">
        <f>IF(F77="",0,VLOOKUP(F77,'points clubs'!$A$2:$B$51,2,FALSE))</f>
        <v>0</v>
      </c>
      <c r="I77" s="148"/>
      <c r="J77" s="56">
        <f>IF(I77="",0,VLOOKUP(I77,'points ind'!$A$2:$B$52,2,FALSE))</f>
        <v>0</v>
      </c>
      <c r="K77" s="57">
        <f>IF(I77="",0,VLOOKUP(I77,'points clubs'!$A$2:$B$51,2,FALSE))</f>
        <v>0</v>
      </c>
      <c r="L77" s="149"/>
      <c r="M77" s="44">
        <f>IF(L77="",0,VLOOKUP(L77,'points ind'!$A$2:$B$52,2,FALSE))</f>
        <v>0</v>
      </c>
      <c r="N77" s="49">
        <f>IF(L77="",0,VLOOKUP(L77,'points clubs'!$A$2:$B$51,2,FALSE))</f>
        <v>0</v>
      </c>
      <c r="O77" s="148"/>
      <c r="P77" s="56">
        <f>IF(O77="",0,VLOOKUP(O77,'points ind'!$A$2:$B$52,2,FALSE))</f>
        <v>0</v>
      </c>
      <c r="Q77" s="57">
        <f>IF(O77="",0,VLOOKUP(O77,'points clubs'!$A$2:$B$51,2,FALSE))</f>
        <v>0</v>
      </c>
      <c r="R77" s="149"/>
      <c r="S77" s="44">
        <f>IF(R77="",0,VLOOKUP(R77,'points ind'!$A$2:$B$52,2,FALSE))</f>
        <v>0</v>
      </c>
      <c r="T77" s="49">
        <f>IF(R77="",0,VLOOKUP(R77,'points clubs'!$A$2:$B$51,2,FALSE))</f>
        <v>0</v>
      </c>
      <c r="U77" s="149"/>
      <c r="V77" s="44">
        <f>IF(U77="",0,VLOOKUP(U77,'points ind'!$A$2:$B$52,2,FALSE))</f>
        <v>0</v>
      </c>
      <c r="W77" s="49">
        <f>IF(U77="",0,VLOOKUP(U77,'points clubs'!$A$2:$B$51,2,FALSE))</f>
        <v>0</v>
      </c>
      <c r="X77" s="43"/>
      <c r="Y77" s="44">
        <f>IF(X77="",0,VLOOKUP(X77,'points ind'!$A$2:$B$52,2,FALSE))</f>
        <v>0</v>
      </c>
      <c r="Z77" s="49">
        <f>IF(X77="",0,VLOOKUP(X77,'points clubs'!$A$2:$B$51,2,FALSE))</f>
        <v>0</v>
      </c>
      <c r="AA77" s="271"/>
      <c r="AB77" s="269">
        <f>IF(AA77="",0,VLOOKUP(AA77,'points ind'!$A$2:$B$52,2,FALSE))</f>
        <v>0</v>
      </c>
      <c r="AC77" s="270">
        <f>IF(AA77="",0,VLOOKUP(AA77,'points clubs'!$A$2:$B$51,2,FALSE))</f>
        <v>0</v>
      </c>
      <c r="AD77" s="43"/>
      <c r="AE77" s="44">
        <f>IF(AD77="",0,VLOOKUP(AD77,'points ind'!$A$2:$B$52,2,FALSE))</f>
        <v>0</v>
      </c>
      <c r="AF77" s="49">
        <f>IF(AD77="",0,VLOOKUP(AD77,'points clubs'!$A$2:$B$51,2,FALSE))</f>
        <v>0</v>
      </c>
      <c r="AG77" s="43"/>
      <c r="AH77" s="44">
        <f>IF(AG77="",0,VLOOKUP(AG77,'points ind'!$A$2:$B$52,2,FALSE))</f>
        <v>0</v>
      </c>
      <c r="AI77" s="49">
        <f>IF(AG77="",0,VLOOKUP(AG77,'points clubs'!$A$2:$B$51,2,FALSE))</f>
        <v>0</v>
      </c>
      <c r="AJ77" s="33">
        <f t="shared" si="42"/>
        <v>0</v>
      </c>
      <c r="AK77" s="63">
        <f t="shared" si="43"/>
        <v>68</v>
      </c>
      <c r="AL77" s="257">
        <f>IF(AG77&gt;0,(LARGE((G77,M77,P77,S77,V77,Y77,AB77,AE77),1)+LARGE((G77,M77,P77,S77,V77,Y77,AB77,AE77),2)+LARGE((G77,M77,P77,S77,V77,Y77,AB77,AE77),3)+LARGE((G77,M77,P77,S77,V77,Y77,AB77,AE77),4)+AH77),(LARGE((G77,M77,P77,S77,V77,Y77,AB77,AE77),1)+LARGE((G77,M77,P77,S77,V77,Y77,AB77,AE77),2)+LARGE((G77,M77,P77,S77,V77,Y77,AB77,AE77),3)+LARGE((G77,M77,P77,S77,V77,Y77,AB77,AE77),4)+LARGE((G77,M77,P77,S77,V77,Y77,AB77,AE77),5)))</f>
        <v>0</v>
      </c>
      <c r="AM77" s="258">
        <f t="shared" si="44"/>
        <v>68</v>
      </c>
      <c r="AN77" s="64">
        <f t="shared" si="45"/>
        <v>0</v>
      </c>
      <c r="AO77" s="31">
        <f t="shared" si="46"/>
        <v>0</v>
      </c>
      <c r="AP77" s="31">
        <f t="shared" si="47"/>
        <v>0</v>
      </c>
      <c r="AQ77" s="31">
        <f t="shared" si="48"/>
        <v>0</v>
      </c>
      <c r="AR77" s="31">
        <f t="shared" si="49"/>
        <v>0</v>
      </c>
      <c r="AS77" s="31">
        <f t="shared" si="50"/>
        <v>0</v>
      </c>
      <c r="AT77" s="31">
        <f t="shared" si="51"/>
        <v>0</v>
      </c>
      <c r="AU77" s="31">
        <f t="shared" si="52"/>
        <v>0</v>
      </c>
      <c r="AV77" s="31">
        <f t="shared" si="53"/>
        <v>0</v>
      </c>
      <c r="AW77" s="31">
        <f t="shared" si="54"/>
        <v>0</v>
      </c>
      <c r="AX77" s="31">
        <f t="shared" si="55"/>
        <v>0</v>
      </c>
      <c r="AY77" s="31">
        <f t="shared" si="56"/>
        <v>0</v>
      </c>
      <c r="AZ77" s="31">
        <f t="shared" si="57"/>
        <v>0</v>
      </c>
      <c r="BA77" s="31">
        <f t="shared" si="58"/>
        <v>0</v>
      </c>
      <c r="BB77" s="32">
        <f t="shared" si="59"/>
        <v>0</v>
      </c>
      <c r="BC77" s="226">
        <f t="shared" si="60"/>
        <v>0</v>
      </c>
    </row>
    <row r="78" spans="1:55" ht="15.75" thickBot="1" x14ac:dyDescent="0.3">
      <c r="A78" s="21">
        <f t="shared" si="41"/>
        <v>68</v>
      </c>
      <c r="B78" s="127" t="s">
        <v>322</v>
      </c>
      <c r="C78" s="95">
        <v>1985</v>
      </c>
      <c r="D78" s="95" t="s">
        <v>15</v>
      </c>
      <c r="E78" s="142"/>
      <c r="F78" s="225"/>
      <c r="G78" s="56">
        <f>IF(F78="",0,VLOOKUP(F78,'points ind'!$A$2:$B$52,2,FALSE))</f>
        <v>0</v>
      </c>
      <c r="H78" s="57">
        <f>IF(F78="",0,VLOOKUP(F78,'points clubs'!$A$2:$B$51,2,FALSE))</f>
        <v>0</v>
      </c>
      <c r="I78" s="148"/>
      <c r="J78" s="56">
        <f>IF(I78="",0,VLOOKUP(I78,'points ind'!$A$2:$B$52,2,FALSE))</f>
        <v>0</v>
      </c>
      <c r="K78" s="57">
        <f>IF(I78="",0,VLOOKUP(I78,'points clubs'!$A$2:$B$51,2,FALSE))</f>
        <v>0</v>
      </c>
      <c r="L78" s="149"/>
      <c r="M78" s="44">
        <f>IF(L78="",0,VLOOKUP(L78,'points ind'!$A$2:$B$52,2,FALSE))</f>
        <v>0</v>
      </c>
      <c r="N78" s="49">
        <f>IF(L78="",0,VLOOKUP(L78,'points clubs'!$A$2:$B$51,2,FALSE))</f>
        <v>0</v>
      </c>
      <c r="O78" s="148"/>
      <c r="P78" s="56">
        <f>IF(O78="",0,VLOOKUP(O78,'points ind'!$A$2:$B$52,2,FALSE))</f>
        <v>0</v>
      </c>
      <c r="Q78" s="57">
        <f>IF(O78="",0,VLOOKUP(O78,'points clubs'!$A$2:$B$51,2,FALSE))</f>
        <v>0</v>
      </c>
      <c r="R78" s="149"/>
      <c r="S78" s="44">
        <f>IF(R78="",0,VLOOKUP(R78,'points ind'!$A$2:$B$52,2,FALSE))</f>
        <v>0</v>
      </c>
      <c r="T78" s="49">
        <f>IF(R78="",0,VLOOKUP(R78,'points clubs'!$A$2:$B$51,2,FALSE))</f>
        <v>0</v>
      </c>
      <c r="U78" s="149"/>
      <c r="V78" s="44">
        <f>IF(U78="",0,VLOOKUP(U78,'points ind'!$A$2:$B$52,2,FALSE))</f>
        <v>0</v>
      </c>
      <c r="W78" s="49">
        <f>IF(U78="",0,VLOOKUP(U78,'points clubs'!$A$2:$B$51,2,FALSE))</f>
        <v>0</v>
      </c>
      <c r="X78" s="149"/>
      <c r="Y78" s="44">
        <f>IF(X78="",0,VLOOKUP(X78,'points ind'!$A$2:$B$52,2,FALSE))</f>
        <v>0</v>
      </c>
      <c r="Z78" s="49">
        <f>IF(X78="",0,VLOOKUP(X78,'points clubs'!$A$2:$B$51,2,FALSE))</f>
        <v>0</v>
      </c>
      <c r="AA78" s="271"/>
      <c r="AB78" s="269">
        <f>IF(AA78="",0,VLOOKUP(AA78,'points ind'!$A$2:$B$52,2,FALSE))</f>
        <v>0</v>
      </c>
      <c r="AC78" s="270">
        <f>IF(AA78="",0,VLOOKUP(AA78,'points clubs'!$A$2:$B$51,2,FALSE))</f>
        <v>0</v>
      </c>
      <c r="AD78" s="149"/>
      <c r="AE78" s="44">
        <f>IF(AD78="",0,VLOOKUP(AD78,'points ind'!$A$2:$B$52,2,FALSE))</f>
        <v>0</v>
      </c>
      <c r="AF78" s="49">
        <f>IF(AD78="",0,VLOOKUP(AD78,'points clubs'!$A$2:$B$51,2,FALSE))</f>
        <v>0</v>
      </c>
      <c r="AG78" s="149"/>
      <c r="AH78" s="44">
        <f>IF(AG78="",0,VLOOKUP(AG78,'points ind'!$A$2:$B$52,2,FALSE))</f>
        <v>0</v>
      </c>
      <c r="AI78" s="49">
        <f>IF(AG78="",0,VLOOKUP(AG78,'points clubs'!$A$2:$B$51,2,FALSE))</f>
        <v>0</v>
      </c>
      <c r="AJ78" s="33">
        <f t="shared" si="42"/>
        <v>0</v>
      </c>
      <c r="AK78" s="63">
        <f t="shared" si="43"/>
        <v>68</v>
      </c>
      <c r="AL78" s="257">
        <f>IF(AG78&gt;0,(LARGE((G78,M78,P78,S78,V78,Y78,AB78,AE78),1)+LARGE((G78,M78,P78,S78,V78,Y78,AB78,AE78),2)+LARGE((G78,M78,P78,S78,V78,Y78,AB78,AE78),3)+LARGE((G78,M78,P78,S78,V78,Y78,AB78,AE78),4)+AH78),(LARGE((G78,M78,P78,S78,V78,Y78,AB78,AE78),1)+LARGE((G78,M78,P78,S78,V78,Y78,AB78,AE78),2)+LARGE((G78,M78,P78,S78,V78,Y78,AB78,AE78),3)+LARGE((G78,M78,P78,S78,V78,Y78,AB78,AE78),4)+LARGE((G78,M78,P78,S78,V78,Y78,AB78,AE78),5)))</f>
        <v>0</v>
      </c>
      <c r="AM78" s="258">
        <f t="shared" si="44"/>
        <v>68</v>
      </c>
      <c r="AN78" s="64">
        <f t="shared" si="45"/>
        <v>0</v>
      </c>
      <c r="AO78" s="31">
        <f t="shared" si="46"/>
        <v>0</v>
      </c>
      <c r="AP78" s="31">
        <f t="shared" si="47"/>
        <v>0</v>
      </c>
      <c r="AQ78" s="31">
        <f t="shared" si="48"/>
        <v>0</v>
      </c>
      <c r="AR78" s="31">
        <f t="shared" si="49"/>
        <v>0</v>
      </c>
      <c r="AS78" s="31">
        <f t="shared" si="50"/>
        <v>0</v>
      </c>
      <c r="AT78" s="31">
        <f t="shared" si="51"/>
        <v>0</v>
      </c>
      <c r="AU78" s="31">
        <f t="shared" si="52"/>
        <v>0</v>
      </c>
      <c r="AV78" s="31">
        <f t="shared" si="53"/>
        <v>0</v>
      </c>
      <c r="AW78" s="31">
        <f t="shared" si="54"/>
        <v>0</v>
      </c>
      <c r="AX78" s="31">
        <f t="shared" si="55"/>
        <v>0</v>
      </c>
      <c r="AY78" s="31">
        <f t="shared" si="56"/>
        <v>0</v>
      </c>
      <c r="AZ78" s="31">
        <f t="shared" si="57"/>
        <v>0</v>
      </c>
      <c r="BA78" s="31">
        <f t="shared" si="58"/>
        <v>0</v>
      </c>
      <c r="BB78" s="32">
        <f t="shared" si="59"/>
        <v>0</v>
      </c>
      <c r="BC78" s="226">
        <f t="shared" si="60"/>
        <v>0</v>
      </c>
    </row>
    <row r="79" spans="1:55" ht="15.75" thickBot="1" x14ac:dyDescent="0.3">
      <c r="A79" s="21">
        <f t="shared" si="41"/>
        <v>68</v>
      </c>
      <c r="B79" s="99" t="s">
        <v>323</v>
      </c>
      <c r="C79" s="95">
        <v>1947</v>
      </c>
      <c r="D79" s="95" t="s">
        <v>21</v>
      </c>
      <c r="E79" s="142"/>
      <c r="F79" s="225"/>
      <c r="G79" s="56">
        <f>IF(F79="",0,VLOOKUP(F79,'points ind'!$A$2:$B$52,2,FALSE))</f>
        <v>0</v>
      </c>
      <c r="H79" s="57">
        <f>IF(F79="",0,VLOOKUP(F79,'points clubs'!$A$2:$B$51,2,FALSE))</f>
        <v>0</v>
      </c>
      <c r="I79" s="148"/>
      <c r="J79" s="56">
        <f>IF(I79="",0,VLOOKUP(I79,'points ind'!$A$2:$B$52,2,FALSE))</f>
        <v>0</v>
      </c>
      <c r="K79" s="57">
        <f>IF(I79="",0,VLOOKUP(I79,'points clubs'!$A$2:$B$51,2,FALSE))</f>
        <v>0</v>
      </c>
      <c r="L79" s="149"/>
      <c r="M79" s="44">
        <f>IF(L79="",0,VLOOKUP(L79,'points ind'!$A$2:$B$52,2,FALSE))</f>
        <v>0</v>
      </c>
      <c r="N79" s="49">
        <f>IF(L79="",0,VLOOKUP(L79,'points clubs'!$A$2:$B$51,2,FALSE))</f>
        <v>0</v>
      </c>
      <c r="O79" s="148"/>
      <c r="P79" s="56">
        <f>IF(O79="",0,VLOOKUP(O79,'points ind'!$A$2:$B$52,2,FALSE))</f>
        <v>0</v>
      </c>
      <c r="Q79" s="57">
        <f>IF(O79="",0,VLOOKUP(O79,'points clubs'!$A$2:$B$51,2,FALSE))</f>
        <v>0</v>
      </c>
      <c r="R79" s="149"/>
      <c r="S79" s="44">
        <f>IF(R79="",0,VLOOKUP(R79,'points ind'!$A$2:$B$52,2,FALSE))</f>
        <v>0</v>
      </c>
      <c r="T79" s="49">
        <f>IF(R79="",0,VLOOKUP(R79,'points clubs'!$A$2:$B$51,2,FALSE))</f>
        <v>0</v>
      </c>
      <c r="U79" s="149"/>
      <c r="V79" s="44">
        <f>IF(U79="",0,VLOOKUP(U79,'points ind'!$A$2:$B$52,2,FALSE))</f>
        <v>0</v>
      </c>
      <c r="W79" s="49">
        <f>IF(U79="",0,VLOOKUP(U79,'points clubs'!$A$2:$B$51,2,FALSE))</f>
        <v>0</v>
      </c>
      <c r="X79" s="149"/>
      <c r="Y79" s="44">
        <f>IF(X79="",0,VLOOKUP(X79,'points ind'!$A$2:$B$52,2,FALSE))</f>
        <v>0</v>
      </c>
      <c r="Z79" s="49">
        <f>IF(X79="",0,VLOOKUP(X79,'points clubs'!$A$2:$B$51,2,FALSE))</f>
        <v>0</v>
      </c>
      <c r="AA79" s="271"/>
      <c r="AB79" s="269">
        <f>IF(AA79="",0,VLOOKUP(AA79,'points ind'!$A$2:$B$52,2,FALSE))</f>
        <v>0</v>
      </c>
      <c r="AC79" s="270">
        <f>IF(AA79="",0,VLOOKUP(AA79,'points clubs'!$A$2:$B$51,2,FALSE))</f>
        <v>0</v>
      </c>
      <c r="AD79" s="149"/>
      <c r="AE79" s="44">
        <f>IF(AD79="",0,VLOOKUP(AD79,'points ind'!$A$2:$B$52,2,FALSE))</f>
        <v>0</v>
      </c>
      <c r="AF79" s="49">
        <f>IF(AD79="",0,VLOOKUP(AD79,'points clubs'!$A$2:$B$51,2,FALSE))</f>
        <v>0</v>
      </c>
      <c r="AG79" s="149"/>
      <c r="AH79" s="44">
        <f>IF(AG79="",0,VLOOKUP(AG79,'points ind'!$A$2:$B$52,2,FALSE))</f>
        <v>0</v>
      </c>
      <c r="AI79" s="49">
        <f>IF(AG79="",0,VLOOKUP(AG79,'points clubs'!$A$2:$B$51,2,FALSE))</f>
        <v>0</v>
      </c>
      <c r="AJ79" s="33">
        <f t="shared" si="42"/>
        <v>0</v>
      </c>
      <c r="AK79" s="63">
        <f t="shared" si="43"/>
        <v>68</v>
      </c>
      <c r="AL79" s="257">
        <f>IF(AG79&gt;0,(LARGE((G79,M79,P79,S79,V79,Y79,AB79,AE79),1)+LARGE((G79,M79,P79,S79,V79,Y79,AB79,AE79),2)+LARGE((G79,M79,P79,S79,V79,Y79,AB79,AE79),3)+LARGE((G79,M79,P79,S79,V79,Y79,AB79,AE79),4)+AH79),(LARGE((G79,M79,P79,S79,V79,Y79,AB79,AE79),1)+LARGE((G79,M79,P79,S79,V79,Y79,AB79,AE79),2)+LARGE((G79,M79,P79,S79,V79,Y79,AB79,AE79),3)+LARGE((G79,M79,P79,S79,V79,Y79,AB79,AE79),4)+LARGE((G79,M79,P79,S79,V79,Y79,AB79,AE79),5)))</f>
        <v>0</v>
      </c>
      <c r="AM79" s="258">
        <f t="shared" si="44"/>
        <v>68</v>
      </c>
      <c r="AN79" s="64">
        <f t="shared" si="45"/>
        <v>0</v>
      </c>
      <c r="AO79" s="31">
        <f t="shared" si="46"/>
        <v>0</v>
      </c>
      <c r="AP79" s="31">
        <f t="shared" si="47"/>
        <v>0</v>
      </c>
      <c r="AQ79" s="31">
        <f t="shared" si="48"/>
        <v>0</v>
      </c>
      <c r="AR79" s="31">
        <f t="shared" si="49"/>
        <v>0</v>
      </c>
      <c r="AS79" s="31">
        <f t="shared" si="50"/>
        <v>0</v>
      </c>
      <c r="AT79" s="31">
        <f t="shared" si="51"/>
        <v>0</v>
      </c>
      <c r="AU79" s="31">
        <f t="shared" si="52"/>
        <v>0</v>
      </c>
      <c r="AV79" s="31">
        <f t="shared" si="53"/>
        <v>0</v>
      </c>
      <c r="AW79" s="31">
        <f t="shared" si="54"/>
        <v>0</v>
      </c>
      <c r="AX79" s="31">
        <f t="shared" si="55"/>
        <v>0</v>
      </c>
      <c r="AY79" s="31">
        <f t="shared" si="56"/>
        <v>0</v>
      </c>
      <c r="AZ79" s="31">
        <f t="shared" si="57"/>
        <v>0</v>
      </c>
      <c r="BA79" s="31">
        <f t="shared" si="58"/>
        <v>0</v>
      </c>
      <c r="BB79" s="32">
        <f t="shared" si="59"/>
        <v>0</v>
      </c>
      <c r="BC79" s="226">
        <f t="shared" si="60"/>
        <v>0</v>
      </c>
    </row>
    <row r="80" spans="1:55" ht="15.75" thickBot="1" x14ac:dyDescent="0.3">
      <c r="A80" s="21">
        <f t="shared" si="41"/>
        <v>68</v>
      </c>
      <c r="B80" s="89" t="s">
        <v>324</v>
      </c>
      <c r="C80" s="90">
        <v>1993</v>
      </c>
      <c r="D80" s="90" t="s">
        <v>18</v>
      </c>
      <c r="E80" s="142"/>
      <c r="F80" s="225"/>
      <c r="G80" s="56">
        <f>IF(F80="",0,VLOOKUP(F80,'points ind'!$A$2:$B$52,2,FALSE))</f>
        <v>0</v>
      </c>
      <c r="H80" s="57">
        <f>IF(F80="",0,VLOOKUP(F80,'points clubs'!$A$2:$B$51,2,FALSE))</f>
        <v>0</v>
      </c>
      <c r="I80" s="148"/>
      <c r="J80" s="56">
        <f>IF(I80="",0,VLOOKUP(I80,'points ind'!$A$2:$B$52,2,FALSE))</f>
        <v>0</v>
      </c>
      <c r="K80" s="57">
        <f>IF(I80="",0,VLOOKUP(I80,'points clubs'!$A$2:$B$51,2,FALSE))</f>
        <v>0</v>
      </c>
      <c r="L80" s="149"/>
      <c r="M80" s="44">
        <f>IF(L80="",0,VLOOKUP(L80,'points ind'!$A$2:$B$52,2,FALSE))</f>
        <v>0</v>
      </c>
      <c r="N80" s="49">
        <f>IF(L80="",0,VLOOKUP(L80,'points clubs'!$A$2:$B$51,2,FALSE))</f>
        <v>0</v>
      </c>
      <c r="O80" s="148"/>
      <c r="P80" s="56">
        <f>IF(O80="",0,VLOOKUP(O80,'points ind'!$A$2:$B$52,2,FALSE))</f>
        <v>0</v>
      </c>
      <c r="Q80" s="57">
        <f>IF(O80="",0,VLOOKUP(O80,'points clubs'!$A$2:$B$51,2,FALSE))</f>
        <v>0</v>
      </c>
      <c r="R80" s="149"/>
      <c r="S80" s="44">
        <f>IF(R80="",0,VLOOKUP(R80,'points ind'!$A$2:$B$52,2,FALSE))</f>
        <v>0</v>
      </c>
      <c r="T80" s="49">
        <f>IF(R80="",0,VLOOKUP(R80,'points clubs'!$A$2:$B$51,2,FALSE))</f>
        <v>0</v>
      </c>
      <c r="U80" s="149"/>
      <c r="V80" s="44">
        <f>IF(U80="",0,VLOOKUP(U80,'points ind'!$A$2:$B$52,2,FALSE))</f>
        <v>0</v>
      </c>
      <c r="W80" s="49">
        <f>IF(U80="",0,VLOOKUP(U80,'points clubs'!$A$2:$B$51,2,FALSE))</f>
        <v>0</v>
      </c>
      <c r="X80" s="149"/>
      <c r="Y80" s="44">
        <f>IF(X80="",0,VLOOKUP(X80,'points ind'!$A$2:$B$52,2,FALSE))</f>
        <v>0</v>
      </c>
      <c r="Z80" s="49">
        <f>IF(X80="",0,VLOOKUP(X80,'points clubs'!$A$2:$B$51,2,FALSE))</f>
        <v>0</v>
      </c>
      <c r="AA80" s="271"/>
      <c r="AB80" s="269">
        <f>IF(AA80="",0,VLOOKUP(AA80,'points ind'!$A$2:$B$52,2,FALSE))</f>
        <v>0</v>
      </c>
      <c r="AC80" s="270">
        <f>IF(AA80="",0,VLOOKUP(AA80,'points clubs'!$A$2:$B$51,2,FALSE))</f>
        <v>0</v>
      </c>
      <c r="AD80" s="149"/>
      <c r="AE80" s="44">
        <f>IF(AD80="",0,VLOOKUP(AD80,'points ind'!$A$2:$B$52,2,FALSE))</f>
        <v>0</v>
      </c>
      <c r="AF80" s="49">
        <f>IF(AD80="",0,VLOOKUP(AD80,'points clubs'!$A$2:$B$51,2,FALSE))</f>
        <v>0</v>
      </c>
      <c r="AG80" s="149"/>
      <c r="AH80" s="44">
        <f>IF(AG80="",0,VLOOKUP(AG80,'points ind'!$A$2:$B$52,2,FALSE))</f>
        <v>0</v>
      </c>
      <c r="AI80" s="49">
        <f>IF(AG80="",0,VLOOKUP(AG80,'points clubs'!$A$2:$B$51,2,FALSE))</f>
        <v>0</v>
      </c>
      <c r="AJ80" s="33">
        <f t="shared" si="42"/>
        <v>0</v>
      </c>
      <c r="AK80" s="63">
        <f t="shared" si="43"/>
        <v>68</v>
      </c>
      <c r="AL80" s="257">
        <f>IF(AG80&gt;0,(LARGE((G80,M80,P80,S80,V80,Y80,AB80,AE80),1)+LARGE((G80,M80,P80,S80,V80,Y80,AB80,AE80),2)+LARGE((G80,M80,P80,S80,V80,Y80,AB80,AE80),3)+LARGE((G80,M80,P80,S80,V80,Y80,AB80,AE80),4)+AH80),(LARGE((G80,M80,P80,S80,V80,Y80,AB80,AE80),1)+LARGE((G80,M80,P80,S80,V80,Y80,AB80,AE80),2)+LARGE((G80,M80,P80,S80,V80,Y80,AB80,AE80),3)+LARGE((G80,M80,P80,S80,V80,Y80,AB80,AE80),4)+LARGE((G80,M80,P80,S80,V80,Y80,AB80,AE80),5)))</f>
        <v>0</v>
      </c>
      <c r="AM80" s="258">
        <f t="shared" si="44"/>
        <v>68</v>
      </c>
      <c r="AN80" s="64">
        <f t="shared" si="45"/>
        <v>0</v>
      </c>
      <c r="AO80" s="31">
        <f t="shared" si="46"/>
        <v>0</v>
      </c>
      <c r="AP80" s="31">
        <f t="shared" si="47"/>
        <v>0</v>
      </c>
      <c r="AQ80" s="31">
        <f t="shared" si="48"/>
        <v>0</v>
      </c>
      <c r="AR80" s="31">
        <f t="shared" si="49"/>
        <v>0</v>
      </c>
      <c r="AS80" s="31">
        <f t="shared" si="50"/>
        <v>0</v>
      </c>
      <c r="AT80" s="31">
        <f t="shared" si="51"/>
        <v>0</v>
      </c>
      <c r="AU80" s="31">
        <f t="shared" si="52"/>
        <v>0</v>
      </c>
      <c r="AV80" s="31">
        <f t="shared" si="53"/>
        <v>0</v>
      </c>
      <c r="AW80" s="31">
        <f t="shared" si="54"/>
        <v>0</v>
      </c>
      <c r="AX80" s="31">
        <f t="shared" si="55"/>
        <v>0</v>
      </c>
      <c r="AY80" s="31">
        <f t="shared" si="56"/>
        <v>0</v>
      </c>
      <c r="AZ80" s="31">
        <f t="shared" si="57"/>
        <v>0</v>
      </c>
      <c r="BA80" s="31">
        <f t="shared" si="58"/>
        <v>0</v>
      </c>
      <c r="BB80" s="32">
        <f t="shared" si="59"/>
        <v>0</v>
      </c>
      <c r="BC80" s="226">
        <f t="shared" si="60"/>
        <v>0</v>
      </c>
    </row>
    <row r="81" spans="1:55" ht="15.75" thickBot="1" x14ac:dyDescent="0.3">
      <c r="A81" s="21">
        <f t="shared" si="41"/>
        <v>68</v>
      </c>
      <c r="B81" s="282" t="s">
        <v>326</v>
      </c>
      <c r="C81" s="126">
        <v>1971</v>
      </c>
      <c r="D81" s="126" t="s">
        <v>15</v>
      </c>
      <c r="E81" s="208"/>
      <c r="F81" s="225"/>
      <c r="G81" s="56">
        <f>IF(F81="",0,VLOOKUP(F81,'points ind'!$A$2:$B$52,2,FALSE))</f>
        <v>0</v>
      </c>
      <c r="H81" s="57">
        <f>IF(F81="",0,VLOOKUP(F81,'points clubs'!$A$2:$B$51,2,FALSE))</f>
        <v>0</v>
      </c>
      <c r="I81" s="148"/>
      <c r="J81" s="56">
        <f>IF(I81="",0,VLOOKUP(I81,'points ind'!$A$2:$B$52,2,FALSE))</f>
        <v>0</v>
      </c>
      <c r="K81" s="57">
        <f>IF(I81="",0,VLOOKUP(I81,'points clubs'!$A$2:$B$51,2,FALSE))</f>
        <v>0</v>
      </c>
      <c r="L81" s="149"/>
      <c r="M81" s="44">
        <f>IF(L81="",0,VLOOKUP(L81,'points ind'!$A$2:$B$52,2,FALSE))</f>
        <v>0</v>
      </c>
      <c r="N81" s="49">
        <f>IF(L81="",0,VLOOKUP(L81,'points clubs'!$A$2:$B$51,2,FALSE))</f>
        <v>0</v>
      </c>
      <c r="O81" s="148"/>
      <c r="P81" s="56">
        <f>IF(O81="",0,VLOOKUP(O81,'points ind'!$A$2:$B$52,2,FALSE))</f>
        <v>0</v>
      </c>
      <c r="Q81" s="57">
        <f>IF(O81="",0,VLOOKUP(O81,'points clubs'!$A$2:$B$51,2,FALSE))</f>
        <v>0</v>
      </c>
      <c r="R81" s="149"/>
      <c r="S81" s="44">
        <f>IF(R81="",0,VLOOKUP(R81,'points ind'!$A$2:$B$52,2,FALSE))</f>
        <v>0</v>
      </c>
      <c r="T81" s="49">
        <f>IF(R81="",0,VLOOKUP(R81,'points clubs'!$A$2:$B$51,2,FALSE))</f>
        <v>0</v>
      </c>
      <c r="U81" s="149"/>
      <c r="V81" s="44">
        <f>IF(U81="",0,VLOOKUP(U81,'points ind'!$A$2:$B$52,2,FALSE))</f>
        <v>0</v>
      </c>
      <c r="W81" s="49">
        <f>IF(U81="",0,VLOOKUP(U81,'points clubs'!$A$2:$B$51,2,FALSE))</f>
        <v>0</v>
      </c>
      <c r="X81" s="43"/>
      <c r="Y81" s="44">
        <f>IF(X81="",0,VLOOKUP(X81,'points ind'!$A$2:$B$52,2,FALSE))</f>
        <v>0</v>
      </c>
      <c r="Z81" s="49">
        <f>IF(X81="",0,VLOOKUP(X81,'points clubs'!$A$2:$B$51,2,FALSE))</f>
        <v>0</v>
      </c>
      <c r="AA81" s="268"/>
      <c r="AB81" s="269">
        <f>IF(AA81="",0,VLOOKUP(AA81,'points ind'!$A$2:$B$52,2,FALSE))</f>
        <v>0</v>
      </c>
      <c r="AC81" s="270">
        <f>IF(AA81="",0,VLOOKUP(AA81,'points clubs'!$A$2:$B$51,2,FALSE))</f>
        <v>0</v>
      </c>
      <c r="AD81" s="43"/>
      <c r="AE81" s="44">
        <f>IF(AD81="",0,VLOOKUP(AD81,'points ind'!$A$2:$B$52,2,FALSE))</f>
        <v>0</v>
      </c>
      <c r="AF81" s="49">
        <f>IF(AD81="",0,VLOOKUP(AD81,'points clubs'!$A$2:$B$51,2,FALSE))</f>
        <v>0</v>
      </c>
      <c r="AG81" s="43"/>
      <c r="AH81" s="44">
        <f>IF(AG81="",0,VLOOKUP(AG81,'points ind'!$A$2:$B$52,2,FALSE))</f>
        <v>0</v>
      </c>
      <c r="AI81" s="49">
        <f>IF(AG81="",0,VLOOKUP(AG81,'points clubs'!$A$2:$B$51,2,FALSE))</f>
        <v>0</v>
      </c>
      <c r="AJ81" s="33">
        <f t="shared" si="42"/>
        <v>0</v>
      </c>
      <c r="AK81" s="63">
        <f t="shared" si="43"/>
        <v>68</v>
      </c>
      <c r="AL81" s="257">
        <f>IF(AG81&gt;0,(LARGE((G81,M81,P81,S81,V81,Y81,AB81,AE81),1)+LARGE((G81,M81,P81,S81,V81,Y81,AB81,AE81),2)+LARGE((G81,M81,P81,S81,V81,Y81,AB81,AE81),3)+LARGE((G81,M81,P81,S81,V81,Y81,AB81,AE81),4)+AH81),(LARGE((G81,M81,P81,S81,V81,Y81,AB81,AE81),1)+LARGE((G81,M81,P81,S81,V81,Y81,AB81,AE81),2)+LARGE((G81,M81,P81,S81,V81,Y81,AB81,AE81),3)+LARGE((G81,M81,P81,S81,V81,Y81,AB81,AE81),4)+LARGE((G81,M81,P81,S81,V81,Y81,AB81,AE81),5)))</f>
        <v>0</v>
      </c>
      <c r="AM81" s="258">
        <f t="shared" si="44"/>
        <v>68</v>
      </c>
      <c r="AN81" s="64">
        <f t="shared" si="45"/>
        <v>0</v>
      </c>
      <c r="AO81" s="31">
        <f t="shared" si="46"/>
        <v>0</v>
      </c>
      <c r="AP81" s="31">
        <f t="shared" si="47"/>
        <v>0</v>
      </c>
      <c r="AQ81" s="31">
        <f t="shared" si="48"/>
        <v>0</v>
      </c>
      <c r="AR81" s="31">
        <f t="shared" si="49"/>
        <v>0</v>
      </c>
      <c r="AS81" s="31">
        <f t="shared" si="50"/>
        <v>0</v>
      </c>
      <c r="AT81" s="31">
        <f t="shared" si="51"/>
        <v>0</v>
      </c>
      <c r="AU81" s="31">
        <f t="shared" si="52"/>
        <v>0</v>
      </c>
      <c r="AV81" s="31">
        <f t="shared" si="53"/>
        <v>0</v>
      </c>
      <c r="AW81" s="31">
        <f t="shared" si="54"/>
        <v>0</v>
      </c>
      <c r="AX81" s="31">
        <f t="shared" si="55"/>
        <v>0</v>
      </c>
      <c r="AY81" s="31">
        <f t="shared" si="56"/>
        <v>0</v>
      </c>
      <c r="AZ81" s="31">
        <f t="shared" si="57"/>
        <v>0</v>
      </c>
      <c r="BA81" s="31">
        <f t="shared" si="58"/>
        <v>0</v>
      </c>
      <c r="BB81" s="32">
        <f t="shared" si="59"/>
        <v>0</v>
      </c>
      <c r="BC81" s="226">
        <f t="shared" si="60"/>
        <v>0</v>
      </c>
    </row>
    <row r="82" spans="1:55" ht="15.75" thickBot="1" x14ac:dyDescent="0.3">
      <c r="A82" s="21">
        <f t="shared" si="41"/>
        <v>68</v>
      </c>
      <c r="B82" s="281" t="s">
        <v>265</v>
      </c>
      <c r="C82" s="126">
        <v>1997</v>
      </c>
      <c r="D82" s="126" t="s">
        <v>15</v>
      </c>
      <c r="E82" s="208"/>
      <c r="F82" s="225"/>
      <c r="G82" s="56">
        <f>IF(F82="",0,VLOOKUP(F82,'points ind'!$A$2:$B$52,2,FALSE))</f>
        <v>0</v>
      </c>
      <c r="H82" s="57">
        <f>IF(F82="",0,VLOOKUP(F82,'points clubs'!$A$2:$B$51,2,FALSE))</f>
        <v>0</v>
      </c>
      <c r="I82" s="148"/>
      <c r="J82" s="56">
        <f>IF(I82="",0,VLOOKUP(I82,'points ind'!$A$2:$B$52,2,FALSE))</f>
        <v>0</v>
      </c>
      <c r="K82" s="57">
        <f>IF(I82="",0,VLOOKUP(I82,'points clubs'!$A$2:$B$51,2,FALSE))</f>
        <v>0</v>
      </c>
      <c r="L82" s="149"/>
      <c r="M82" s="44">
        <f>IF(L82="",0,VLOOKUP(L82,'points ind'!$A$2:$B$52,2,FALSE))</f>
        <v>0</v>
      </c>
      <c r="N82" s="49">
        <f>IF(L82="",0,VLOOKUP(L82,'points clubs'!$A$2:$B$51,2,FALSE))</f>
        <v>0</v>
      </c>
      <c r="O82" s="148"/>
      <c r="P82" s="56">
        <f>IF(O82="",0,VLOOKUP(O82,'points ind'!$A$2:$B$52,2,FALSE))</f>
        <v>0</v>
      </c>
      <c r="Q82" s="57">
        <f>IF(O82="",0,VLOOKUP(O82,'points clubs'!$A$2:$B$51,2,FALSE))</f>
        <v>0</v>
      </c>
      <c r="R82" s="149"/>
      <c r="S82" s="44">
        <f>IF(R82="",0,VLOOKUP(R82,'points ind'!$A$2:$B$52,2,FALSE))</f>
        <v>0</v>
      </c>
      <c r="T82" s="49">
        <f>IF(R82="",0,VLOOKUP(R82,'points clubs'!$A$2:$B$51,2,FALSE))</f>
        <v>0</v>
      </c>
      <c r="U82" s="149"/>
      <c r="V82" s="44">
        <f>IF(U82="",0,VLOOKUP(U82,'points ind'!$A$2:$B$52,2,FALSE))</f>
        <v>0</v>
      </c>
      <c r="W82" s="49">
        <f>IF(U82="",0,VLOOKUP(U82,'points clubs'!$A$2:$B$51,2,FALSE))</f>
        <v>0</v>
      </c>
      <c r="X82" s="43"/>
      <c r="Y82" s="44">
        <f>IF(X82="",0,VLOOKUP(X82,'points ind'!$A$2:$B$52,2,FALSE))</f>
        <v>0</v>
      </c>
      <c r="Z82" s="49">
        <f>IF(X82="",0,VLOOKUP(X82,'points clubs'!$A$2:$B$51,2,FALSE))</f>
        <v>0</v>
      </c>
      <c r="AA82" s="268"/>
      <c r="AB82" s="269">
        <f>IF(AA82="",0,VLOOKUP(AA82,'points ind'!$A$2:$B$52,2,FALSE))</f>
        <v>0</v>
      </c>
      <c r="AC82" s="270">
        <f>IF(AA82="",0,VLOOKUP(AA82,'points clubs'!$A$2:$B$51,2,FALSE))</f>
        <v>0</v>
      </c>
      <c r="AD82" s="43"/>
      <c r="AE82" s="44">
        <f>IF(AD82="",0,VLOOKUP(AD82,'points ind'!$A$2:$B$52,2,FALSE))</f>
        <v>0</v>
      </c>
      <c r="AF82" s="49">
        <f>IF(AD82="",0,VLOOKUP(AD82,'points clubs'!$A$2:$B$51,2,FALSE))</f>
        <v>0</v>
      </c>
      <c r="AG82" s="43"/>
      <c r="AH82" s="44">
        <f>IF(AG82="",0,VLOOKUP(AG82,'points ind'!$A$2:$B$52,2,FALSE))</f>
        <v>0</v>
      </c>
      <c r="AI82" s="49">
        <f>IF(AG82="",0,VLOOKUP(AG82,'points clubs'!$A$2:$B$51,2,FALSE))</f>
        <v>0</v>
      </c>
      <c r="AJ82" s="33">
        <f t="shared" si="42"/>
        <v>0</v>
      </c>
      <c r="AK82" s="63">
        <f t="shared" si="43"/>
        <v>68</v>
      </c>
      <c r="AL82" s="257">
        <f>IF(AG82&gt;0,(LARGE((G82,M82,P82,S82,V82,Y82,AB82,AE82),1)+LARGE((G82,M82,P82,S82,V82,Y82,AB82,AE82),2)+LARGE((G82,M82,P82,S82,V82,Y82,AB82,AE82),3)+LARGE((G82,M82,P82,S82,V82,Y82,AB82,AE82),4)+AH82),(LARGE((G82,M82,P82,S82,V82,Y82,AB82,AE82),1)+LARGE((G82,M82,P82,S82,V82,Y82,AB82,AE82),2)+LARGE((G82,M82,P82,S82,V82,Y82,AB82,AE82),3)+LARGE((G82,M82,P82,S82,V82,Y82,AB82,AE82),4)+LARGE((G82,M82,P82,S82,V82,Y82,AB82,AE82),5)))</f>
        <v>0</v>
      </c>
      <c r="AM82" s="258">
        <f t="shared" si="44"/>
        <v>68</v>
      </c>
      <c r="AN82" s="64">
        <f t="shared" si="45"/>
        <v>0</v>
      </c>
      <c r="AO82" s="31">
        <f t="shared" si="46"/>
        <v>0</v>
      </c>
      <c r="AP82" s="31">
        <f t="shared" si="47"/>
        <v>0</v>
      </c>
      <c r="AQ82" s="31">
        <f t="shared" si="48"/>
        <v>0</v>
      </c>
      <c r="AR82" s="31">
        <f t="shared" si="49"/>
        <v>0</v>
      </c>
      <c r="AS82" s="31">
        <f t="shared" si="50"/>
        <v>0</v>
      </c>
      <c r="AT82" s="31">
        <f t="shared" si="51"/>
        <v>0</v>
      </c>
      <c r="AU82" s="31">
        <f t="shared" si="52"/>
        <v>0</v>
      </c>
      <c r="AV82" s="31">
        <f t="shared" si="53"/>
        <v>0</v>
      </c>
      <c r="AW82" s="31">
        <f t="shared" si="54"/>
        <v>0</v>
      </c>
      <c r="AX82" s="31">
        <f t="shared" si="55"/>
        <v>0</v>
      </c>
      <c r="AY82" s="31">
        <f t="shared" si="56"/>
        <v>0</v>
      </c>
      <c r="AZ82" s="31">
        <f t="shared" si="57"/>
        <v>0</v>
      </c>
      <c r="BA82" s="31">
        <f t="shared" si="58"/>
        <v>0</v>
      </c>
      <c r="BB82" s="32">
        <f t="shared" si="59"/>
        <v>0</v>
      </c>
      <c r="BC82" s="226">
        <f t="shared" si="60"/>
        <v>0</v>
      </c>
    </row>
    <row r="83" spans="1:55" ht="15.75" thickBot="1" x14ac:dyDescent="0.3">
      <c r="A83" s="21">
        <f t="shared" si="41"/>
        <v>68</v>
      </c>
      <c r="B83" s="282" t="s">
        <v>332</v>
      </c>
      <c r="C83" s="126">
        <v>1979</v>
      </c>
      <c r="D83" s="126" t="s">
        <v>15</v>
      </c>
      <c r="E83" s="144"/>
      <c r="F83" s="153"/>
      <c r="G83" s="56">
        <f>IF(F83="",0,VLOOKUP(F83,'points ind'!$A$2:$B$52,2,FALSE))</f>
        <v>0</v>
      </c>
      <c r="H83" s="57">
        <f>IF(F83="",0,VLOOKUP(F83,'points clubs'!$A$2:$B$51,2,FALSE))</f>
        <v>0</v>
      </c>
      <c r="I83" s="55"/>
      <c r="J83" s="56">
        <f>IF(I83="",0,VLOOKUP(I83,'points ind'!$A$2:$B$52,2,FALSE))</f>
        <v>0</v>
      </c>
      <c r="K83" s="57">
        <f>IF(I83="",0,VLOOKUP(I83,'points clubs'!$A$2:$B$51,2,FALSE))</f>
        <v>0</v>
      </c>
      <c r="L83" s="43"/>
      <c r="M83" s="44">
        <f>IF(L83="",0,VLOOKUP(L83,'points ind'!$A$2:$B$52,2,FALSE))</f>
        <v>0</v>
      </c>
      <c r="N83" s="49">
        <f>IF(L83="",0,VLOOKUP(L83,'points clubs'!$A$2:$B$51,2,FALSE))</f>
        <v>0</v>
      </c>
      <c r="O83" s="148"/>
      <c r="P83" s="56">
        <f>IF(O83="",0,VLOOKUP(O83,'points ind'!$A$2:$B$52,2,FALSE))</f>
        <v>0</v>
      </c>
      <c r="Q83" s="57">
        <f>IF(O83="",0,VLOOKUP(O83,'points clubs'!$A$2:$B$51,2,FALSE))</f>
        <v>0</v>
      </c>
      <c r="R83" s="149"/>
      <c r="S83" s="44">
        <f>IF(R83="",0,VLOOKUP(R83,'points ind'!$A$2:$B$52,2,FALSE))</f>
        <v>0</v>
      </c>
      <c r="T83" s="49">
        <f>IF(R83="",0,VLOOKUP(R83,'points clubs'!$A$2:$B$51,2,FALSE))</f>
        <v>0</v>
      </c>
      <c r="U83" s="149"/>
      <c r="V83" s="44">
        <f>IF(U83="",0,VLOOKUP(U83,'points ind'!$A$2:$B$52,2,FALSE))</f>
        <v>0</v>
      </c>
      <c r="W83" s="49">
        <f>IF(U83="",0,VLOOKUP(U83,'points clubs'!$A$2:$B$51,2,FALSE))</f>
        <v>0</v>
      </c>
      <c r="X83" s="43"/>
      <c r="Y83" s="44">
        <f>IF(X83="",0,VLOOKUP(X83,'points ind'!$A$2:$B$52,2,FALSE))</f>
        <v>0</v>
      </c>
      <c r="Z83" s="49">
        <f>IF(X83="",0,VLOOKUP(X83,'points clubs'!$A$2:$B$51,2,FALSE))</f>
        <v>0</v>
      </c>
      <c r="AA83" s="268"/>
      <c r="AB83" s="269">
        <f>IF(AA83="",0,VLOOKUP(AA83,'points ind'!$A$2:$B$52,2,FALSE))</f>
        <v>0</v>
      </c>
      <c r="AC83" s="270">
        <f>IF(AA83="",0,VLOOKUP(AA83,'points clubs'!$A$2:$B$51,2,FALSE))</f>
        <v>0</v>
      </c>
      <c r="AD83" s="43"/>
      <c r="AE83" s="44">
        <f>IF(AD83="",0,VLOOKUP(AD83,'points ind'!$A$2:$B$52,2,FALSE))</f>
        <v>0</v>
      </c>
      <c r="AF83" s="49">
        <f>IF(AD83="",0,VLOOKUP(AD83,'points clubs'!$A$2:$B$51,2,FALSE))</f>
        <v>0</v>
      </c>
      <c r="AG83" s="43"/>
      <c r="AH83" s="44">
        <f>IF(AG83="",0,VLOOKUP(AG83,'points ind'!$A$2:$B$52,2,FALSE))</f>
        <v>0</v>
      </c>
      <c r="AI83" s="49">
        <f>IF(AG83="",0,VLOOKUP(AG83,'points clubs'!$A$2:$B$51,2,FALSE))</f>
        <v>0</v>
      </c>
      <c r="AJ83" s="33">
        <f t="shared" si="42"/>
        <v>0</v>
      </c>
      <c r="AK83" s="63">
        <f t="shared" si="43"/>
        <v>68</v>
      </c>
      <c r="AL83" s="257">
        <f>IF(AG83&gt;0,(LARGE((G83,M83,P83,S83,V83,Y83,AB83,AE83),1)+LARGE((G83,M83,P83,S83,V83,Y83,AB83,AE83),2)+LARGE((G83,M83,P83,S83,V83,Y83,AB83,AE83),3)+LARGE((G83,M83,P83,S83,V83,Y83,AB83,AE83),4)+AH83),(LARGE((G83,M83,P83,S83,V83,Y83,AB83,AE83),1)+LARGE((G83,M83,P83,S83,V83,Y83,AB83,AE83),2)+LARGE((G83,M83,P83,S83,V83,Y83,AB83,AE83),3)+LARGE((G83,M83,P83,S83,V83,Y83,AB83,AE83),4)+LARGE((G83,M83,P83,S83,V83,Y83,AB83,AE83),5)))</f>
        <v>0</v>
      </c>
      <c r="AM83" s="258">
        <f t="shared" si="44"/>
        <v>68</v>
      </c>
      <c r="AN83" s="64">
        <f t="shared" si="45"/>
        <v>0</v>
      </c>
      <c r="AO83" s="31">
        <f t="shared" si="46"/>
        <v>0</v>
      </c>
      <c r="AP83" s="31">
        <f t="shared" si="47"/>
        <v>0</v>
      </c>
      <c r="AQ83" s="31">
        <f t="shared" si="48"/>
        <v>0</v>
      </c>
      <c r="AR83" s="31">
        <f t="shared" si="49"/>
        <v>0</v>
      </c>
      <c r="AS83" s="31">
        <f t="shared" si="50"/>
        <v>0</v>
      </c>
      <c r="AT83" s="31">
        <f t="shared" si="51"/>
        <v>0</v>
      </c>
      <c r="AU83" s="31">
        <f t="shared" si="52"/>
        <v>0</v>
      </c>
      <c r="AV83" s="31">
        <f t="shared" si="53"/>
        <v>0</v>
      </c>
      <c r="AW83" s="31">
        <f t="shared" si="54"/>
        <v>0</v>
      </c>
      <c r="AX83" s="31">
        <f t="shared" si="55"/>
        <v>0</v>
      </c>
      <c r="AY83" s="31">
        <f t="shared" si="56"/>
        <v>0</v>
      </c>
      <c r="AZ83" s="31">
        <f t="shared" si="57"/>
        <v>0</v>
      </c>
      <c r="BA83" s="31">
        <f t="shared" si="58"/>
        <v>0</v>
      </c>
      <c r="BB83" s="32">
        <f t="shared" si="59"/>
        <v>0</v>
      </c>
      <c r="BC83" s="226">
        <f t="shared" si="60"/>
        <v>0</v>
      </c>
    </row>
    <row r="84" spans="1:55" ht="15.75" thickBot="1" x14ac:dyDescent="0.3">
      <c r="A84" s="21">
        <f t="shared" si="41"/>
        <v>68</v>
      </c>
      <c r="B84" s="327" t="s">
        <v>335</v>
      </c>
      <c r="C84" s="235">
        <v>1978</v>
      </c>
      <c r="D84" s="235" t="s">
        <v>20</v>
      </c>
      <c r="E84" s="208"/>
      <c r="F84" s="153"/>
      <c r="G84" s="56">
        <f>IF(F84="",0,VLOOKUP(F84,'points ind'!$A$2:$B$52,2,FALSE))</f>
        <v>0</v>
      </c>
      <c r="H84" s="57">
        <f>IF(F84="",0,VLOOKUP(F84,'points clubs'!$A$2:$B$51,2,FALSE))</f>
        <v>0</v>
      </c>
      <c r="I84" s="55"/>
      <c r="J84" s="56">
        <f>IF(I84="",0,VLOOKUP(I84,'points ind'!$A$2:$B$52,2,FALSE))</f>
        <v>0</v>
      </c>
      <c r="K84" s="57">
        <f>IF(I84="",0,VLOOKUP(I84,'points clubs'!$A$2:$B$51,2,FALSE))</f>
        <v>0</v>
      </c>
      <c r="L84" s="43"/>
      <c r="M84" s="44">
        <f>IF(L84="",0,VLOOKUP(L84,'points ind'!$A$2:$B$52,2,FALSE))</f>
        <v>0</v>
      </c>
      <c r="N84" s="49">
        <f>IF(L84="",0,VLOOKUP(L84,'points clubs'!$A$2:$B$51,2,FALSE))</f>
        <v>0</v>
      </c>
      <c r="O84" s="148"/>
      <c r="P84" s="56">
        <f>IF(O84="",0,VLOOKUP(O84,'points ind'!$A$2:$B$52,2,FALSE))</f>
        <v>0</v>
      </c>
      <c r="Q84" s="57">
        <f>IF(O84="",0,VLOOKUP(O84,'points clubs'!$A$2:$B$51,2,FALSE))</f>
        <v>0</v>
      </c>
      <c r="R84" s="149"/>
      <c r="S84" s="44">
        <f>IF(R84="",0,VLOOKUP(R84,'points ind'!$A$2:$B$52,2,FALSE))</f>
        <v>0</v>
      </c>
      <c r="T84" s="49">
        <f>IF(R84="",0,VLOOKUP(R84,'points clubs'!$A$2:$B$51,2,FALSE))</f>
        <v>0</v>
      </c>
      <c r="U84" s="149"/>
      <c r="V84" s="44">
        <f>IF(U84="",0,VLOOKUP(U84,'points ind'!$A$2:$B$52,2,FALSE))</f>
        <v>0</v>
      </c>
      <c r="W84" s="49">
        <f>IF(U84="",0,VLOOKUP(U84,'points clubs'!$A$2:$B$51,2,FALSE))</f>
        <v>0</v>
      </c>
      <c r="X84" s="43"/>
      <c r="Y84" s="44">
        <f>IF(X84="",0,VLOOKUP(X84,'points ind'!$A$2:$B$52,2,FALSE))</f>
        <v>0</v>
      </c>
      <c r="Z84" s="49">
        <f>IF(X84="",0,VLOOKUP(X84,'points clubs'!$A$2:$B$51,2,FALSE))</f>
        <v>0</v>
      </c>
      <c r="AA84" s="268"/>
      <c r="AB84" s="269">
        <f>IF(AA84="",0,VLOOKUP(AA84,'points ind'!$A$2:$B$52,2,FALSE))</f>
        <v>0</v>
      </c>
      <c r="AC84" s="270">
        <f>IF(AA84="",0,VLOOKUP(AA84,'points clubs'!$A$2:$B$51,2,FALSE))</f>
        <v>0</v>
      </c>
      <c r="AD84" s="43"/>
      <c r="AE84" s="44">
        <f>IF(AD84="",0,VLOOKUP(AD84,'points ind'!$A$2:$B$52,2,FALSE))</f>
        <v>0</v>
      </c>
      <c r="AF84" s="49">
        <f>IF(AD84="",0,VLOOKUP(AD84,'points clubs'!$A$2:$B$51,2,FALSE))</f>
        <v>0</v>
      </c>
      <c r="AG84" s="43"/>
      <c r="AH84" s="44">
        <f>IF(AG84="",0,VLOOKUP(AG84,'points ind'!$A$2:$B$52,2,FALSE))</f>
        <v>0</v>
      </c>
      <c r="AI84" s="49">
        <f>IF(AG84="",0,VLOOKUP(AG84,'points clubs'!$A$2:$B$51,2,FALSE))</f>
        <v>0</v>
      </c>
      <c r="AJ84" s="33">
        <f t="shared" si="42"/>
        <v>0</v>
      </c>
      <c r="AK84" s="63">
        <f t="shared" si="43"/>
        <v>68</v>
      </c>
      <c r="AL84" s="257">
        <f>IF(AG84&gt;0,(LARGE((G84,M84,P84,S84,V84,Y84,AB84,AE84),1)+LARGE((G84,M84,P84,S84,V84,Y84,AB84,AE84),2)+LARGE((G84,M84,P84,S84,V84,Y84,AB84,AE84),3)+LARGE((G84,M84,P84,S84,V84,Y84,AB84,AE84),4)+AH84),(LARGE((G84,M84,P84,S84,V84,Y84,AB84,AE84),1)+LARGE((G84,M84,P84,S84,V84,Y84,AB84,AE84),2)+LARGE((G84,M84,P84,S84,V84,Y84,AB84,AE84),3)+LARGE((G84,M84,P84,S84,V84,Y84,AB84,AE84),4)+LARGE((G84,M84,P84,S84,V84,Y84,AB84,AE84),5)))</f>
        <v>0</v>
      </c>
      <c r="AM84" s="258">
        <f t="shared" si="44"/>
        <v>68</v>
      </c>
      <c r="AN84" s="64">
        <f t="shared" si="45"/>
        <v>0</v>
      </c>
      <c r="AO84" s="31">
        <f t="shared" si="46"/>
        <v>0</v>
      </c>
      <c r="AP84" s="31">
        <f t="shared" si="47"/>
        <v>0</v>
      </c>
      <c r="AQ84" s="31">
        <f t="shared" si="48"/>
        <v>0</v>
      </c>
      <c r="AR84" s="31">
        <f t="shared" si="49"/>
        <v>0</v>
      </c>
      <c r="AS84" s="31">
        <f t="shared" si="50"/>
        <v>0</v>
      </c>
      <c r="AT84" s="31">
        <f t="shared" si="51"/>
        <v>0</v>
      </c>
      <c r="AU84" s="31">
        <f t="shared" si="52"/>
        <v>0</v>
      </c>
      <c r="AV84" s="31">
        <f t="shared" si="53"/>
        <v>0</v>
      </c>
      <c r="AW84" s="31">
        <f t="shared" si="54"/>
        <v>0</v>
      </c>
      <c r="AX84" s="31">
        <f t="shared" si="55"/>
        <v>0</v>
      </c>
      <c r="AY84" s="31">
        <f t="shared" si="56"/>
        <v>0</v>
      </c>
      <c r="AZ84" s="31">
        <f t="shared" si="57"/>
        <v>0</v>
      </c>
      <c r="BA84" s="31">
        <f t="shared" si="58"/>
        <v>0</v>
      </c>
      <c r="BB84" s="32">
        <f t="shared" si="59"/>
        <v>0</v>
      </c>
      <c r="BC84" s="226">
        <f t="shared" si="60"/>
        <v>0</v>
      </c>
    </row>
    <row r="85" spans="1:55" ht="15.75" thickBot="1" x14ac:dyDescent="0.3">
      <c r="A85" s="21">
        <f t="shared" si="41"/>
        <v>68</v>
      </c>
      <c r="B85" s="281" t="s">
        <v>336</v>
      </c>
      <c r="C85" s="126">
        <v>1987</v>
      </c>
      <c r="D85" s="126" t="s">
        <v>16</v>
      </c>
      <c r="E85" s="318"/>
      <c r="F85" s="153"/>
      <c r="G85" s="56">
        <f>IF(F85="",0,VLOOKUP(F85,'points ind'!$A$2:$B$52,2,FALSE))</f>
        <v>0</v>
      </c>
      <c r="H85" s="57">
        <f>IF(F85="",0,VLOOKUP(F85,'points clubs'!$A$2:$B$51,2,FALSE))</f>
        <v>0</v>
      </c>
      <c r="I85" s="55"/>
      <c r="J85" s="56">
        <f>IF(I85="",0,VLOOKUP(I85,'points ind'!$A$2:$B$52,2,FALSE))</f>
        <v>0</v>
      </c>
      <c r="K85" s="57">
        <f>IF(I85="",0,VLOOKUP(I85,'points clubs'!$A$2:$B$51,2,FALSE))</f>
        <v>0</v>
      </c>
      <c r="L85" s="43"/>
      <c r="M85" s="44">
        <f>IF(L85="",0,VLOOKUP(L85,'points ind'!$A$2:$B$52,2,FALSE))</f>
        <v>0</v>
      </c>
      <c r="N85" s="49">
        <f>IF(L85="",0,VLOOKUP(L85,'points clubs'!$A$2:$B$51,2,FALSE))</f>
        <v>0</v>
      </c>
      <c r="O85" s="148"/>
      <c r="P85" s="56">
        <f>IF(O85="",0,VLOOKUP(O85,'points ind'!$A$2:$B$52,2,FALSE))</f>
        <v>0</v>
      </c>
      <c r="Q85" s="57">
        <f>IF(O85="",0,VLOOKUP(O85,'points clubs'!$A$2:$B$51,2,FALSE))</f>
        <v>0</v>
      </c>
      <c r="R85" s="149"/>
      <c r="S85" s="44">
        <f>IF(R85="",0,VLOOKUP(R85,'points ind'!$A$2:$B$52,2,FALSE))</f>
        <v>0</v>
      </c>
      <c r="T85" s="49">
        <f>IF(R85="",0,VLOOKUP(R85,'points clubs'!$A$2:$B$51,2,FALSE))</f>
        <v>0</v>
      </c>
      <c r="U85" s="149"/>
      <c r="V85" s="44">
        <f>IF(U85="",0,VLOOKUP(U85,'points ind'!$A$2:$B$52,2,FALSE))</f>
        <v>0</v>
      </c>
      <c r="W85" s="49">
        <f>IF(U85="",0,VLOOKUP(U85,'points clubs'!$A$2:$B$51,2,FALSE))</f>
        <v>0</v>
      </c>
      <c r="X85" s="149"/>
      <c r="Y85" s="44">
        <f>IF(X85="",0,VLOOKUP(X85,'points ind'!$A$2:$B$52,2,FALSE))</f>
        <v>0</v>
      </c>
      <c r="Z85" s="49">
        <f>IF(X85="",0,VLOOKUP(X85,'points clubs'!$A$2:$B$51,2,FALSE))</f>
        <v>0</v>
      </c>
      <c r="AA85" s="268"/>
      <c r="AB85" s="269">
        <f>IF(AA85="",0,VLOOKUP(AA85,'points ind'!$A$2:$B$52,2,FALSE))</f>
        <v>0</v>
      </c>
      <c r="AC85" s="270">
        <f>IF(AA85="",0,VLOOKUP(AA85,'points clubs'!$A$2:$B$51,2,FALSE))</f>
        <v>0</v>
      </c>
      <c r="AD85" s="43"/>
      <c r="AE85" s="44">
        <f>IF(AD85="",0,VLOOKUP(AD85,'points ind'!$A$2:$B$52,2,FALSE))</f>
        <v>0</v>
      </c>
      <c r="AF85" s="49">
        <f>IF(AD85="",0,VLOOKUP(AD85,'points clubs'!$A$2:$B$51,2,FALSE))</f>
        <v>0</v>
      </c>
      <c r="AG85" s="43"/>
      <c r="AH85" s="44">
        <f>IF(AG85="",0,VLOOKUP(AG85,'points ind'!$A$2:$B$52,2,FALSE))</f>
        <v>0</v>
      </c>
      <c r="AI85" s="49">
        <f>IF(AG85="",0,VLOOKUP(AG85,'points clubs'!$A$2:$B$51,2,FALSE))</f>
        <v>0</v>
      </c>
      <c r="AJ85" s="33">
        <f t="shared" si="42"/>
        <v>0</v>
      </c>
      <c r="AK85" s="63">
        <f t="shared" si="43"/>
        <v>68</v>
      </c>
      <c r="AL85" s="257">
        <f>IF(AG85&gt;0,(LARGE((G85,M85,P85,S85,V85,Y85,AB85,AE85),1)+LARGE((G85,M85,P85,S85,V85,Y85,AB85,AE85),2)+LARGE((G85,M85,P85,S85,V85,Y85,AB85,AE85),3)+LARGE((G85,M85,P85,S85,V85,Y85,AB85,AE85),4)+AH85),(LARGE((G85,M85,P85,S85,V85,Y85,AB85,AE85),1)+LARGE((G85,M85,P85,S85,V85,Y85,AB85,AE85),2)+LARGE((G85,M85,P85,S85,V85,Y85,AB85,AE85),3)+LARGE((G85,M85,P85,S85,V85,Y85,AB85,AE85),4)+LARGE((G85,M85,P85,S85,V85,Y85,AB85,AE85),5)))</f>
        <v>0</v>
      </c>
      <c r="AM85" s="258">
        <f t="shared" si="44"/>
        <v>68</v>
      </c>
      <c r="AN85" s="64">
        <f t="shared" si="45"/>
        <v>0</v>
      </c>
      <c r="AO85" s="31">
        <f t="shared" si="46"/>
        <v>0</v>
      </c>
      <c r="AP85" s="31">
        <f t="shared" si="47"/>
        <v>0</v>
      </c>
      <c r="AQ85" s="31">
        <f t="shared" si="48"/>
        <v>0</v>
      </c>
      <c r="AR85" s="31">
        <f t="shared" si="49"/>
        <v>0</v>
      </c>
      <c r="AS85" s="31">
        <f t="shared" si="50"/>
        <v>0</v>
      </c>
      <c r="AT85" s="31">
        <f t="shared" si="51"/>
        <v>0</v>
      </c>
      <c r="AU85" s="31">
        <f t="shared" si="52"/>
        <v>0</v>
      </c>
      <c r="AV85" s="31">
        <f t="shared" si="53"/>
        <v>0</v>
      </c>
      <c r="AW85" s="31">
        <f t="shared" si="54"/>
        <v>0</v>
      </c>
      <c r="AX85" s="31">
        <f t="shared" si="55"/>
        <v>0</v>
      </c>
      <c r="AY85" s="31">
        <f t="shared" si="56"/>
        <v>0</v>
      </c>
      <c r="AZ85" s="31">
        <f t="shared" si="57"/>
        <v>0</v>
      </c>
      <c r="BA85" s="31">
        <f t="shared" si="58"/>
        <v>0</v>
      </c>
      <c r="BB85" s="32">
        <f t="shared" si="59"/>
        <v>0</v>
      </c>
      <c r="BC85" s="226">
        <f t="shared" si="60"/>
        <v>0</v>
      </c>
    </row>
    <row r="86" spans="1:55" ht="15.75" thickBot="1" x14ac:dyDescent="0.3">
      <c r="A86" s="21">
        <f t="shared" si="41"/>
        <v>68</v>
      </c>
      <c r="B86" s="282" t="s">
        <v>338</v>
      </c>
      <c r="C86" s="126">
        <v>1959</v>
      </c>
      <c r="D86" s="126" t="s">
        <v>15</v>
      </c>
      <c r="E86" s="208"/>
      <c r="F86" s="153"/>
      <c r="G86" s="56">
        <f>IF(F86="",0,VLOOKUP(F86,'points ind'!$A$2:$B$52,2,FALSE))</f>
        <v>0</v>
      </c>
      <c r="H86" s="57">
        <f>IF(F86="",0,VLOOKUP(F86,'points clubs'!$A$2:$B$51,2,FALSE))</f>
        <v>0</v>
      </c>
      <c r="I86" s="55"/>
      <c r="J86" s="56">
        <f>IF(I86="",0,VLOOKUP(I86,'points ind'!$A$2:$B$52,2,FALSE))</f>
        <v>0</v>
      </c>
      <c r="K86" s="57">
        <f>IF(I86="",0,VLOOKUP(I86,'points clubs'!$A$2:$B$51,2,FALSE))</f>
        <v>0</v>
      </c>
      <c r="L86" s="43"/>
      <c r="M86" s="44">
        <f>IF(L86="",0,VLOOKUP(L86,'points ind'!$A$2:$B$52,2,FALSE))</f>
        <v>0</v>
      </c>
      <c r="N86" s="49">
        <f>IF(L86="",0,VLOOKUP(L86,'points clubs'!$A$2:$B$51,2,FALSE))</f>
        <v>0</v>
      </c>
      <c r="O86" s="148"/>
      <c r="P86" s="56">
        <f>IF(O86="",0,VLOOKUP(O86,'points ind'!$A$2:$B$52,2,FALSE))</f>
        <v>0</v>
      </c>
      <c r="Q86" s="57">
        <f>IF(O86="",0,VLOOKUP(O86,'points clubs'!$A$2:$B$51,2,FALSE))</f>
        <v>0</v>
      </c>
      <c r="R86" s="149"/>
      <c r="S86" s="44">
        <f>IF(R86="",0,VLOOKUP(R86,'points ind'!$A$2:$B$52,2,FALSE))</f>
        <v>0</v>
      </c>
      <c r="T86" s="49">
        <f>IF(R86="",0,VLOOKUP(R86,'points clubs'!$A$2:$B$51,2,FALSE))</f>
        <v>0</v>
      </c>
      <c r="U86" s="149"/>
      <c r="V86" s="44">
        <f>IF(U86="",0,VLOOKUP(U86,'points ind'!$A$2:$B$52,2,FALSE))</f>
        <v>0</v>
      </c>
      <c r="W86" s="49">
        <f>IF(U86="",0,VLOOKUP(U86,'points clubs'!$A$2:$B$51,2,FALSE))</f>
        <v>0</v>
      </c>
      <c r="X86" s="149"/>
      <c r="Y86" s="44">
        <f>IF(X86="",0,VLOOKUP(X86,'points ind'!$A$2:$B$52,2,FALSE))</f>
        <v>0</v>
      </c>
      <c r="Z86" s="49">
        <f>IF(X86="",0,VLOOKUP(X86,'points clubs'!$A$2:$B$51,2,FALSE))</f>
        <v>0</v>
      </c>
      <c r="AA86" s="268"/>
      <c r="AB86" s="269">
        <f>IF(AA86="",0,VLOOKUP(AA86,'points ind'!$A$2:$B$52,2,FALSE))</f>
        <v>0</v>
      </c>
      <c r="AC86" s="270">
        <f>IF(AA86="",0,VLOOKUP(AA86,'points clubs'!$A$2:$B$51,2,FALSE))</f>
        <v>0</v>
      </c>
      <c r="AD86" s="43"/>
      <c r="AE86" s="44">
        <f>IF(AD86="",0,VLOOKUP(AD86,'points ind'!$A$2:$B$52,2,FALSE))</f>
        <v>0</v>
      </c>
      <c r="AF86" s="49">
        <f>IF(AD86="",0,VLOOKUP(AD86,'points clubs'!$A$2:$B$51,2,FALSE))</f>
        <v>0</v>
      </c>
      <c r="AG86" s="43"/>
      <c r="AH86" s="44">
        <f>IF(AG86="",0,VLOOKUP(AG86,'points ind'!$A$2:$B$52,2,FALSE))</f>
        <v>0</v>
      </c>
      <c r="AI86" s="49">
        <f>IF(AG86="",0,VLOOKUP(AG86,'points clubs'!$A$2:$B$51,2,FALSE))</f>
        <v>0</v>
      </c>
      <c r="AJ86" s="33">
        <f t="shared" si="42"/>
        <v>0</v>
      </c>
      <c r="AK86" s="63">
        <f t="shared" si="43"/>
        <v>68</v>
      </c>
      <c r="AL86" s="257">
        <f>IF(AG86&gt;0,(LARGE((G86,M86,P86,S86,V86,Y86,AB86,AE86),1)+LARGE((G86,M86,P86,S86,V86,Y86,AB86,AE86),2)+LARGE((G86,M86,P86,S86,V86,Y86,AB86,AE86),3)+LARGE((G86,M86,P86,S86,V86,Y86,AB86,AE86),4)+AH86),(LARGE((G86,M86,P86,S86,V86,Y86,AB86,AE86),1)+LARGE((G86,M86,P86,S86,V86,Y86,AB86,AE86),2)+LARGE((G86,M86,P86,S86,V86,Y86,AB86,AE86),3)+LARGE((G86,M86,P86,S86,V86,Y86,AB86,AE86),4)+LARGE((G86,M86,P86,S86,V86,Y86,AB86,AE86),5)))</f>
        <v>0</v>
      </c>
      <c r="AM86" s="258">
        <f t="shared" si="44"/>
        <v>68</v>
      </c>
      <c r="AN86" s="64">
        <f t="shared" si="45"/>
        <v>0</v>
      </c>
      <c r="AO86" s="31">
        <f t="shared" si="46"/>
        <v>0</v>
      </c>
      <c r="AP86" s="31">
        <f t="shared" si="47"/>
        <v>0</v>
      </c>
      <c r="AQ86" s="31">
        <f t="shared" si="48"/>
        <v>0</v>
      </c>
      <c r="AR86" s="31">
        <f t="shared" si="49"/>
        <v>0</v>
      </c>
      <c r="AS86" s="31">
        <f t="shared" si="50"/>
        <v>0</v>
      </c>
      <c r="AT86" s="31">
        <f t="shared" si="51"/>
        <v>0</v>
      </c>
      <c r="AU86" s="31">
        <f t="shared" si="52"/>
        <v>0</v>
      </c>
      <c r="AV86" s="31">
        <f t="shared" si="53"/>
        <v>0</v>
      </c>
      <c r="AW86" s="31">
        <f t="shared" si="54"/>
        <v>0</v>
      </c>
      <c r="AX86" s="31">
        <f t="shared" si="55"/>
        <v>0</v>
      </c>
      <c r="AY86" s="31">
        <f t="shared" si="56"/>
        <v>0</v>
      </c>
      <c r="AZ86" s="31">
        <f t="shared" si="57"/>
        <v>0</v>
      </c>
      <c r="BA86" s="31">
        <f t="shared" si="58"/>
        <v>0</v>
      </c>
      <c r="BB86" s="32">
        <f t="shared" si="59"/>
        <v>0</v>
      </c>
      <c r="BC86" s="226">
        <f t="shared" si="60"/>
        <v>0</v>
      </c>
    </row>
    <row r="87" spans="1:55" ht="15.75" thickBot="1" x14ac:dyDescent="0.3">
      <c r="A87" s="21">
        <f t="shared" si="41"/>
        <v>68</v>
      </c>
      <c r="B87" s="328" t="s">
        <v>369</v>
      </c>
      <c r="C87" s="329">
        <v>1994</v>
      </c>
      <c r="D87" s="329" t="s">
        <v>23</v>
      </c>
      <c r="E87" s="144"/>
      <c r="F87" s="153"/>
      <c r="G87" s="56">
        <f>IF(F87="",0,VLOOKUP(F87,'points ind'!$A$2:$B$52,2,FALSE))</f>
        <v>0</v>
      </c>
      <c r="H87" s="57">
        <f>IF(F87="",0,VLOOKUP(F87,'points clubs'!$A$2:$B$51,2,FALSE))</f>
        <v>0</v>
      </c>
      <c r="I87" s="55"/>
      <c r="J87" s="56">
        <f>IF(I87="",0,VLOOKUP(I87,'points ind'!$A$2:$B$52,2,FALSE))</f>
        <v>0</v>
      </c>
      <c r="K87" s="57">
        <f>IF(I87="",0,VLOOKUP(I87,'points clubs'!$A$2:$B$51,2,FALSE))</f>
        <v>0</v>
      </c>
      <c r="L87" s="43"/>
      <c r="M87" s="44">
        <f>IF(L87="",0,VLOOKUP(L87,'points ind'!$A$2:$B$52,2,FALSE))</f>
        <v>0</v>
      </c>
      <c r="N87" s="49">
        <f>IF(L87="",0,VLOOKUP(L87,'points clubs'!$A$2:$B$51,2,FALSE))</f>
        <v>0</v>
      </c>
      <c r="O87" s="148"/>
      <c r="P87" s="56">
        <f>IF(O87="",0,VLOOKUP(O87,'points ind'!$A$2:$B$52,2,FALSE))</f>
        <v>0</v>
      </c>
      <c r="Q87" s="57">
        <f>IF(O87="",0,VLOOKUP(O87,'points clubs'!$A$2:$B$51,2,FALSE))</f>
        <v>0</v>
      </c>
      <c r="R87" s="149"/>
      <c r="S87" s="44">
        <f>IF(R87="",0,VLOOKUP(R87,'points ind'!$A$2:$B$52,2,FALSE))</f>
        <v>0</v>
      </c>
      <c r="T87" s="49">
        <f>IF(R87="",0,VLOOKUP(R87,'points clubs'!$A$2:$B$51,2,FALSE))</f>
        <v>0</v>
      </c>
      <c r="U87" s="149"/>
      <c r="V87" s="44">
        <f>IF(U87="",0,VLOOKUP(U87,'points ind'!$A$2:$B$52,2,FALSE))</f>
        <v>0</v>
      </c>
      <c r="W87" s="49">
        <f>IF(U87="",0,VLOOKUP(U87,'points clubs'!$A$2:$B$51,2,FALSE))</f>
        <v>0</v>
      </c>
      <c r="X87" s="43"/>
      <c r="Y87" s="44">
        <f>IF(X87="",0,VLOOKUP(X87,'points ind'!$A$2:$B$52,2,FALSE))</f>
        <v>0</v>
      </c>
      <c r="Z87" s="49">
        <f>IF(X87="",0,VLOOKUP(X87,'points clubs'!$A$2:$B$51,2,FALSE))</f>
        <v>0</v>
      </c>
      <c r="AA87" s="268"/>
      <c r="AB87" s="269">
        <f>IF(AA87="",0,VLOOKUP(AA87,'points ind'!$A$2:$B$52,2,FALSE))</f>
        <v>0</v>
      </c>
      <c r="AC87" s="270">
        <f>IF(AA87="",0,VLOOKUP(AA87,'points clubs'!$A$2:$B$51,2,FALSE))</f>
        <v>0</v>
      </c>
      <c r="AD87" s="149"/>
      <c r="AE87" s="44">
        <f>IF(AD87="",0,VLOOKUP(AD87,'points ind'!$A$2:$B$52,2,FALSE))</f>
        <v>0</v>
      </c>
      <c r="AF87" s="49">
        <f>IF(AD87="",0,VLOOKUP(AD87,'points clubs'!$A$2:$B$51,2,FALSE))</f>
        <v>0</v>
      </c>
      <c r="AG87" s="149"/>
      <c r="AH87" s="44">
        <f>IF(AG87="",0,VLOOKUP(AG87,'points ind'!$A$2:$B$52,2,FALSE))</f>
        <v>0</v>
      </c>
      <c r="AI87" s="49">
        <f>IF(AG87="",0,VLOOKUP(AG87,'points clubs'!$A$2:$B$51,2,FALSE))</f>
        <v>0</v>
      </c>
      <c r="AJ87" s="33">
        <f t="shared" si="42"/>
        <v>0</v>
      </c>
      <c r="AK87" s="63">
        <f t="shared" si="43"/>
        <v>68</v>
      </c>
      <c r="AL87" s="257">
        <f>IF(AG87&gt;0,(LARGE((G87,M87,P87,S87,V87,Y87,AB87,AE87),1)+LARGE((G87,M87,P87,S87,V87,Y87,AB87,AE87),2)+LARGE((G87,M87,P87,S87,V87,Y87,AB87,AE87),3)+LARGE((G87,M87,P87,S87,V87,Y87,AB87,AE87),4)+AH87),(LARGE((G87,M87,P87,S87,V87,Y87,AB87,AE87),1)+LARGE((G87,M87,P87,S87,V87,Y87,AB87,AE87),2)+LARGE((G87,M87,P87,S87,V87,Y87,AB87,AE87),3)+LARGE((G87,M87,P87,S87,V87,Y87,AB87,AE87),4)+LARGE((G87,M87,P87,S87,V87,Y87,AB87,AE87),5)))</f>
        <v>0</v>
      </c>
      <c r="AM87" s="258">
        <f t="shared" si="44"/>
        <v>68</v>
      </c>
      <c r="AN87" s="64">
        <f t="shared" si="45"/>
        <v>0</v>
      </c>
      <c r="AO87" s="31">
        <f t="shared" si="46"/>
        <v>0</v>
      </c>
      <c r="AP87" s="31">
        <f t="shared" si="47"/>
        <v>0</v>
      </c>
      <c r="AQ87" s="31">
        <f t="shared" si="48"/>
        <v>0</v>
      </c>
      <c r="AR87" s="31">
        <f t="shared" si="49"/>
        <v>0</v>
      </c>
      <c r="AS87" s="31">
        <f t="shared" si="50"/>
        <v>0</v>
      </c>
      <c r="AT87" s="31">
        <f t="shared" si="51"/>
        <v>0</v>
      </c>
      <c r="AU87" s="31">
        <f t="shared" si="52"/>
        <v>0</v>
      </c>
      <c r="AV87" s="31">
        <f t="shared" si="53"/>
        <v>0</v>
      </c>
      <c r="AW87" s="31">
        <f t="shared" si="54"/>
        <v>0</v>
      </c>
      <c r="AX87" s="31">
        <f t="shared" si="55"/>
        <v>0</v>
      </c>
      <c r="AY87" s="31">
        <f t="shared" si="56"/>
        <v>0</v>
      </c>
      <c r="AZ87" s="31">
        <f t="shared" si="57"/>
        <v>0</v>
      </c>
      <c r="BA87" s="31">
        <f t="shared" si="58"/>
        <v>0</v>
      </c>
      <c r="BB87" s="32">
        <f t="shared" si="59"/>
        <v>0</v>
      </c>
      <c r="BC87" s="226">
        <f t="shared" si="60"/>
        <v>0</v>
      </c>
    </row>
    <row r="88" spans="1:55" ht="15.75" thickBot="1" x14ac:dyDescent="0.3">
      <c r="A88" s="21">
        <f t="shared" si="41"/>
        <v>68</v>
      </c>
      <c r="B88" s="282" t="s">
        <v>339</v>
      </c>
      <c r="C88" s="126">
        <v>1953</v>
      </c>
      <c r="D88" s="126" t="s">
        <v>12</v>
      </c>
      <c r="E88" s="208"/>
      <c r="F88" s="153"/>
      <c r="G88" s="56">
        <f>IF(F88="",0,VLOOKUP(F88,'points ind'!$A$2:$B$52,2,FALSE))</f>
        <v>0</v>
      </c>
      <c r="H88" s="57">
        <f>IF(F88="",0,VLOOKUP(F88,'points clubs'!$A$2:$B$51,2,FALSE))</f>
        <v>0</v>
      </c>
      <c r="I88" s="55"/>
      <c r="J88" s="56">
        <f>IF(I88="",0,VLOOKUP(I88,'points ind'!$A$2:$B$52,2,FALSE))</f>
        <v>0</v>
      </c>
      <c r="K88" s="57">
        <f>IF(I88="",0,VLOOKUP(I88,'points clubs'!$A$2:$B$51,2,FALSE))</f>
        <v>0</v>
      </c>
      <c r="L88" s="43"/>
      <c r="M88" s="44">
        <f>IF(L88="",0,VLOOKUP(L88,'points ind'!$A$2:$B$52,2,FALSE))</f>
        <v>0</v>
      </c>
      <c r="N88" s="49">
        <f>IF(L88="",0,VLOOKUP(L88,'points clubs'!$A$2:$B$51,2,FALSE))</f>
        <v>0</v>
      </c>
      <c r="O88" s="148"/>
      <c r="P88" s="56">
        <f>IF(O88="",0,VLOOKUP(O88,'points ind'!$A$2:$B$52,2,FALSE))</f>
        <v>0</v>
      </c>
      <c r="Q88" s="57">
        <f>IF(O88="",0,VLOOKUP(O88,'points clubs'!$A$2:$B$51,2,FALSE))</f>
        <v>0</v>
      </c>
      <c r="R88" s="149"/>
      <c r="S88" s="44">
        <f>IF(R88="",0,VLOOKUP(R88,'points ind'!$A$2:$B$52,2,FALSE))</f>
        <v>0</v>
      </c>
      <c r="T88" s="49">
        <f>IF(R88="",0,VLOOKUP(R88,'points clubs'!$A$2:$B$51,2,FALSE))</f>
        <v>0</v>
      </c>
      <c r="U88" s="149"/>
      <c r="V88" s="44">
        <f>IF(U88="",0,VLOOKUP(U88,'points ind'!$A$2:$B$52,2,FALSE))</f>
        <v>0</v>
      </c>
      <c r="W88" s="49">
        <f>IF(U88="",0,VLOOKUP(U88,'points clubs'!$A$2:$B$51,2,FALSE))</f>
        <v>0</v>
      </c>
      <c r="X88" s="149"/>
      <c r="Y88" s="44">
        <f>IF(X88="",0,VLOOKUP(X88,'points ind'!$A$2:$B$52,2,FALSE))</f>
        <v>0</v>
      </c>
      <c r="Z88" s="49">
        <f>IF(X88="",0,VLOOKUP(X88,'points clubs'!$A$2:$B$51,2,FALSE))</f>
        <v>0</v>
      </c>
      <c r="AA88" s="268"/>
      <c r="AB88" s="269">
        <f>IF(AA88="",0,VLOOKUP(AA88,'points ind'!$A$2:$B$52,2,FALSE))</f>
        <v>0</v>
      </c>
      <c r="AC88" s="270">
        <f>IF(AA88="",0,VLOOKUP(AA88,'points clubs'!$A$2:$B$51,2,FALSE))</f>
        <v>0</v>
      </c>
      <c r="AD88" s="43"/>
      <c r="AE88" s="44">
        <f>IF(AD88="",0,VLOOKUP(AD88,'points ind'!$A$2:$B$52,2,FALSE))</f>
        <v>0</v>
      </c>
      <c r="AF88" s="49">
        <f>IF(AD88="",0,VLOOKUP(AD88,'points clubs'!$A$2:$B$51,2,FALSE))</f>
        <v>0</v>
      </c>
      <c r="AG88" s="43"/>
      <c r="AH88" s="44">
        <f>IF(AG88="",0,VLOOKUP(AG88,'points ind'!$A$2:$B$52,2,FALSE))</f>
        <v>0</v>
      </c>
      <c r="AI88" s="49">
        <f>IF(AG88="",0,VLOOKUP(AG88,'points clubs'!$A$2:$B$51,2,FALSE))</f>
        <v>0</v>
      </c>
      <c r="AJ88" s="33">
        <f t="shared" si="42"/>
        <v>0</v>
      </c>
      <c r="AK88" s="63">
        <f t="shared" si="43"/>
        <v>68</v>
      </c>
      <c r="AL88" s="257">
        <f>IF(AG88&gt;0,(LARGE((G88,M88,P88,S88,V88,Y88,AB88,AE88),1)+LARGE((G88,M88,P88,S88,V88,Y88,AB88,AE88),2)+LARGE((G88,M88,P88,S88,V88,Y88,AB88,AE88),3)+LARGE((G88,M88,P88,S88,V88,Y88,AB88,AE88),4)+AH88),(LARGE((G88,M88,P88,S88,V88,Y88,AB88,AE88),1)+LARGE((G88,M88,P88,S88,V88,Y88,AB88,AE88),2)+LARGE((G88,M88,P88,S88,V88,Y88,AB88,AE88),3)+LARGE((G88,M88,P88,S88,V88,Y88,AB88,AE88),4)+LARGE((G88,M88,P88,S88,V88,Y88,AB88,AE88),5)))</f>
        <v>0</v>
      </c>
      <c r="AM88" s="258">
        <f t="shared" si="44"/>
        <v>68</v>
      </c>
      <c r="AN88" s="64">
        <f t="shared" si="45"/>
        <v>0</v>
      </c>
      <c r="AO88" s="31">
        <f t="shared" si="46"/>
        <v>0</v>
      </c>
      <c r="AP88" s="31">
        <f t="shared" si="47"/>
        <v>0</v>
      </c>
      <c r="AQ88" s="31">
        <f t="shared" si="48"/>
        <v>0</v>
      </c>
      <c r="AR88" s="31">
        <f t="shared" si="49"/>
        <v>0</v>
      </c>
      <c r="AS88" s="31">
        <f t="shared" si="50"/>
        <v>0</v>
      </c>
      <c r="AT88" s="31">
        <f t="shared" si="51"/>
        <v>0</v>
      </c>
      <c r="AU88" s="31">
        <f t="shared" si="52"/>
        <v>0</v>
      </c>
      <c r="AV88" s="31">
        <f t="shared" si="53"/>
        <v>0</v>
      </c>
      <c r="AW88" s="31">
        <f t="shared" si="54"/>
        <v>0</v>
      </c>
      <c r="AX88" s="31">
        <f t="shared" si="55"/>
        <v>0</v>
      </c>
      <c r="AY88" s="31">
        <f t="shared" si="56"/>
        <v>0</v>
      </c>
      <c r="AZ88" s="31">
        <f t="shared" si="57"/>
        <v>0</v>
      </c>
      <c r="BA88" s="31">
        <f t="shared" si="58"/>
        <v>0</v>
      </c>
      <c r="BB88" s="32">
        <f t="shared" si="59"/>
        <v>0</v>
      </c>
      <c r="BC88" s="226">
        <f t="shared" si="60"/>
        <v>0</v>
      </c>
    </row>
    <row r="89" spans="1:55" ht="15.75" thickBot="1" x14ac:dyDescent="0.3">
      <c r="A89" s="21">
        <f t="shared" si="41"/>
        <v>68</v>
      </c>
      <c r="B89" s="282" t="s">
        <v>341</v>
      </c>
      <c r="C89" s="126">
        <v>1971</v>
      </c>
      <c r="D89" s="126" t="s">
        <v>15</v>
      </c>
      <c r="E89" s="208"/>
      <c r="F89" s="153"/>
      <c r="G89" s="56">
        <f>IF(F89="",0,VLOOKUP(F89,'points ind'!$A$2:$B$52,2,FALSE))</f>
        <v>0</v>
      </c>
      <c r="H89" s="57">
        <f>IF(F89="",0,VLOOKUP(F89,'points clubs'!$A$2:$B$51,2,FALSE))</f>
        <v>0</v>
      </c>
      <c r="I89" s="55"/>
      <c r="J89" s="56">
        <f>IF(I89="",0,VLOOKUP(I89,'points ind'!$A$2:$B$52,2,FALSE))</f>
        <v>0</v>
      </c>
      <c r="K89" s="57">
        <f>IF(I89="",0,VLOOKUP(I89,'points clubs'!$A$2:$B$51,2,FALSE))</f>
        <v>0</v>
      </c>
      <c r="L89" s="43"/>
      <c r="M89" s="44">
        <f>IF(L89="",0,VLOOKUP(L89,'points ind'!$A$2:$B$52,2,FALSE))</f>
        <v>0</v>
      </c>
      <c r="N89" s="49">
        <f>IF(L89="",0,VLOOKUP(L89,'points clubs'!$A$2:$B$51,2,FALSE))</f>
        <v>0</v>
      </c>
      <c r="O89" s="148"/>
      <c r="P89" s="56">
        <f>IF(O89="",0,VLOOKUP(O89,'points ind'!$A$2:$B$52,2,FALSE))</f>
        <v>0</v>
      </c>
      <c r="Q89" s="57">
        <f>IF(O89="",0,VLOOKUP(O89,'points clubs'!$A$2:$B$51,2,FALSE))</f>
        <v>0</v>
      </c>
      <c r="R89" s="149"/>
      <c r="S89" s="44">
        <f>IF(R89="",0,VLOOKUP(R89,'points ind'!$A$2:$B$52,2,FALSE))</f>
        <v>0</v>
      </c>
      <c r="T89" s="49">
        <f>IF(R89="",0,VLOOKUP(R89,'points clubs'!$A$2:$B$51,2,FALSE))</f>
        <v>0</v>
      </c>
      <c r="U89" s="43"/>
      <c r="V89" s="44">
        <f>IF(U89="",0,VLOOKUP(U89,'points ind'!$A$2:$B$52,2,FALSE))</f>
        <v>0</v>
      </c>
      <c r="W89" s="49">
        <f>IF(U89="",0,VLOOKUP(U89,'points clubs'!$A$2:$B$51,2,FALSE))</f>
        <v>0</v>
      </c>
      <c r="X89" s="43"/>
      <c r="Y89" s="44">
        <f>IF(X89="",0,VLOOKUP(X89,'points ind'!$A$2:$B$52,2,FALSE))</f>
        <v>0</v>
      </c>
      <c r="Z89" s="49">
        <f>IF(X89="",0,VLOOKUP(X89,'points clubs'!$A$2:$B$51,2,FALSE))</f>
        <v>0</v>
      </c>
      <c r="AA89" s="268"/>
      <c r="AB89" s="269">
        <f>IF(AA89="",0,VLOOKUP(AA89,'points ind'!$A$2:$B$52,2,FALSE))</f>
        <v>0</v>
      </c>
      <c r="AC89" s="270">
        <f>IF(AA89="",0,VLOOKUP(AA89,'points clubs'!$A$2:$B$51,2,FALSE))</f>
        <v>0</v>
      </c>
      <c r="AD89" s="149"/>
      <c r="AE89" s="44">
        <f>IF(AD89="",0,VLOOKUP(AD89,'points ind'!$A$2:$B$52,2,FALSE))</f>
        <v>0</v>
      </c>
      <c r="AF89" s="49">
        <f>IF(AD89="",0,VLOOKUP(AD89,'points clubs'!$A$2:$B$51,2,FALSE))</f>
        <v>0</v>
      </c>
      <c r="AG89" s="149"/>
      <c r="AH89" s="44">
        <f>IF(AG89="",0,VLOOKUP(AG89,'points ind'!$A$2:$B$52,2,FALSE))</f>
        <v>0</v>
      </c>
      <c r="AI89" s="49">
        <f>IF(AG89="",0,VLOOKUP(AG89,'points clubs'!$A$2:$B$51,2,FALSE))</f>
        <v>0</v>
      </c>
      <c r="AJ89" s="33">
        <f t="shared" si="42"/>
        <v>0</v>
      </c>
      <c r="AK89" s="63">
        <f t="shared" si="43"/>
        <v>68</v>
      </c>
      <c r="AL89" s="257">
        <f>IF(AG89&gt;0,(LARGE((G89,M89,P89,S89,V89,Y89,AB89,AE89),1)+LARGE((G89,M89,P89,S89,V89,Y89,AB89,AE89),2)+LARGE((G89,M89,P89,S89,V89,Y89,AB89,AE89),3)+LARGE((G89,M89,P89,S89,V89,Y89,AB89,AE89),4)+AH89),(LARGE((G89,M89,P89,S89,V89,Y89,AB89,AE89),1)+LARGE((G89,M89,P89,S89,V89,Y89,AB89,AE89),2)+LARGE((G89,M89,P89,S89,V89,Y89,AB89,AE89),3)+LARGE((G89,M89,P89,S89,V89,Y89,AB89,AE89),4)+LARGE((G89,M89,P89,S89,V89,Y89,AB89,AE89),5)))</f>
        <v>0</v>
      </c>
      <c r="AM89" s="258">
        <f t="shared" si="44"/>
        <v>68</v>
      </c>
      <c r="AN89" s="64">
        <f t="shared" si="45"/>
        <v>0</v>
      </c>
      <c r="AO89" s="31">
        <f t="shared" si="46"/>
        <v>0</v>
      </c>
      <c r="AP89" s="31">
        <f t="shared" si="47"/>
        <v>0</v>
      </c>
      <c r="AQ89" s="31">
        <f t="shared" si="48"/>
        <v>0</v>
      </c>
      <c r="AR89" s="31">
        <f t="shared" si="49"/>
        <v>0</v>
      </c>
      <c r="AS89" s="31">
        <f t="shared" si="50"/>
        <v>0</v>
      </c>
      <c r="AT89" s="31">
        <f t="shared" si="51"/>
        <v>0</v>
      </c>
      <c r="AU89" s="31">
        <f t="shared" si="52"/>
        <v>0</v>
      </c>
      <c r="AV89" s="31">
        <f t="shared" si="53"/>
        <v>0</v>
      </c>
      <c r="AW89" s="31">
        <f t="shared" si="54"/>
        <v>0</v>
      </c>
      <c r="AX89" s="31">
        <f t="shared" si="55"/>
        <v>0</v>
      </c>
      <c r="AY89" s="31">
        <f t="shared" si="56"/>
        <v>0</v>
      </c>
      <c r="AZ89" s="31">
        <f t="shared" si="57"/>
        <v>0</v>
      </c>
      <c r="BA89" s="31">
        <f t="shared" si="58"/>
        <v>0</v>
      </c>
      <c r="BB89" s="32">
        <f t="shared" si="59"/>
        <v>0</v>
      </c>
      <c r="BC89" s="226">
        <f t="shared" si="60"/>
        <v>0</v>
      </c>
    </row>
    <row r="90" spans="1:55" ht="15.75" thickBot="1" x14ac:dyDescent="0.3">
      <c r="A90" s="21">
        <f t="shared" si="41"/>
        <v>68</v>
      </c>
      <c r="B90" s="283" t="s">
        <v>342</v>
      </c>
      <c r="C90" s="126">
        <v>1953</v>
      </c>
      <c r="D90" s="126" t="s">
        <v>15</v>
      </c>
      <c r="E90" s="208"/>
      <c r="F90" s="153"/>
      <c r="G90" s="56">
        <f>IF(F90="",0,VLOOKUP(F90,'points ind'!$A$2:$B$52,2,FALSE))</f>
        <v>0</v>
      </c>
      <c r="H90" s="57">
        <f>IF(F90="",0,VLOOKUP(F90,'points clubs'!$A$2:$B$51,2,FALSE))</f>
        <v>0</v>
      </c>
      <c r="I90" s="55"/>
      <c r="J90" s="56">
        <f>IF(I90="",0,VLOOKUP(I90,'points ind'!$A$2:$B$52,2,FALSE))</f>
        <v>0</v>
      </c>
      <c r="K90" s="57">
        <f>IF(I90="",0,VLOOKUP(I90,'points clubs'!$A$2:$B$51,2,FALSE))</f>
        <v>0</v>
      </c>
      <c r="L90" s="43"/>
      <c r="M90" s="44">
        <f>IF(L90="",0,VLOOKUP(L90,'points ind'!$A$2:$B$52,2,FALSE))</f>
        <v>0</v>
      </c>
      <c r="N90" s="49">
        <f>IF(L90="",0,VLOOKUP(L90,'points clubs'!$A$2:$B$51,2,FALSE))</f>
        <v>0</v>
      </c>
      <c r="O90" s="148"/>
      <c r="P90" s="56">
        <f>IF(O90="",0,VLOOKUP(O90,'points ind'!$A$2:$B$52,2,FALSE))</f>
        <v>0</v>
      </c>
      <c r="Q90" s="57">
        <f>IF(O90="",0,VLOOKUP(O90,'points clubs'!$A$2:$B$51,2,FALSE))</f>
        <v>0</v>
      </c>
      <c r="R90" s="149"/>
      <c r="S90" s="44">
        <f>IF(R90="",0,VLOOKUP(R90,'points ind'!$A$2:$B$52,2,FALSE))</f>
        <v>0</v>
      </c>
      <c r="T90" s="49">
        <f>IF(R90="",0,VLOOKUP(R90,'points clubs'!$A$2:$B$51,2,FALSE))</f>
        <v>0</v>
      </c>
      <c r="U90" s="43"/>
      <c r="V90" s="44">
        <f>IF(U90="",0,VLOOKUP(U90,'points ind'!$A$2:$B$52,2,FALSE))</f>
        <v>0</v>
      </c>
      <c r="W90" s="49">
        <f>IF(U90="",0,VLOOKUP(U90,'points clubs'!$A$2:$B$51,2,FALSE))</f>
        <v>0</v>
      </c>
      <c r="X90" s="149"/>
      <c r="Y90" s="44">
        <f>IF(X90="",0,VLOOKUP(X90,'points ind'!$A$2:$B$52,2,FALSE))</f>
        <v>0</v>
      </c>
      <c r="Z90" s="49">
        <f>IF(X90="",0,VLOOKUP(X90,'points clubs'!$A$2:$B$51,2,FALSE))</f>
        <v>0</v>
      </c>
      <c r="AA90" s="268"/>
      <c r="AB90" s="269">
        <f>IF(AA90="",0,VLOOKUP(AA90,'points ind'!$A$2:$B$52,2,FALSE))</f>
        <v>0</v>
      </c>
      <c r="AC90" s="270">
        <f>IF(AA90="",0,VLOOKUP(AA90,'points clubs'!$A$2:$B$51,2,FALSE))</f>
        <v>0</v>
      </c>
      <c r="AD90" s="43"/>
      <c r="AE90" s="44">
        <f>IF(AD90="",0,VLOOKUP(AD90,'points ind'!$A$2:$B$52,2,FALSE))</f>
        <v>0</v>
      </c>
      <c r="AF90" s="49">
        <f>IF(AD90="",0,VLOOKUP(AD90,'points clubs'!$A$2:$B$51,2,FALSE))</f>
        <v>0</v>
      </c>
      <c r="AG90" s="43"/>
      <c r="AH90" s="44">
        <f>IF(AG90="",0,VLOOKUP(AG90,'points ind'!$A$2:$B$52,2,FALSE))</f>
        <v>0</v>
      </c>
      <c r="AI90" s="49">
        <f>IF(AG90="",0,VLOOKUP(AG90,'points clubs'!$A$2:$B$51,2,FALSE))</f>
        <v>0</v>
      </c>
      <c r="AJ90" s="33">
        <f t="shared" si="42"/>
        <v>0</v>
      </c>
      <c r="AK90" s="63">
        <f t="shared" si="43"/>
        <v>68</v>
      </c>
      <c r="AL90" s="257">
        <f>IF(AG90&gt;0,(LARGE((G90,M90,P90,S90,V90,Y90,AB90,AE90),1)+LARGE((G90,M90,P90,S90,V90,Y90,AB90,AE90),2)+LARGE((G90,M90,P90,S90,V90,Y90,AB90,AE90),3)+LARGE((G90,M90,P90,S90,V90,Y90,AB90,AE90),4)+AH90),(LARGE((G90,M90,P90,S90,V90,Y90,AB90,AE90),1)+LARGE((G90,M90,P90,S90,V90,Y90,AB90,AE90),2)+LARGE((G90,M90,P90,S90,V90,Y90,AB90,AE90),3)+LARGE((G90,M90,P90,S90,V90,Y90,AB90,AE90),4)+LARGE((G90,M90,P90,S90,V90,Y90,AB90,AE90),5)))</f>
        <v>0</v>
      </c>
      <c r="AM90" s="258">
        <f t="shared" si="44"/>
        <v>68</v>
      </c>
      <c r="AN90" s="64">
        <f t="shared" si="45"/>
        <v>0</v>
      </c>
      <c r="AO90" s="31">
        <f t="shared" si="46"/>
        <v>0</v>
      </c>
      <c r="AP90" s="31">
        <f t="shared" si="47"/>
        <v>0</v>
      </c>
      <c r="AQ90" s="31">
        <f t="shared" si="48"/>
        <v>0</v>
      </c>
      <c r="AR90" s="31">
        <f t="shared" si="49"/>
        <v>0</v>
      </c>
      <c r="AS90" s="31">
        <f t="shared" si="50"/>
        <v>0</v>
      </c>
      <c r="AT90" s="31">
        <f t="shared" si="51"/>
        <v>0</v>
      </c>
      <c r="AU90" s="31">
        <f t="shared" si="52"/>
        <v>0</v>
      </c>
      <c r="AV90" s="31">
        <f t="shared" si="53"/>
        <v>0</v>
      </c>
      <c r="AW90" s="31">
        <f t="shared" si="54"/>
        <v>0</v>
      </c>
      <c r="AX90" s="31">
        <f t="shared" si="55"/>
        <v>0</v>
      </c>
      <c r="AY90" s="31">
        <f t="shared" si="56"/>
        <v>0</v>
      </c>
      <c r="AZ90" s="31">
        <f t="shared" si="57"/>
        <v>0</v>
      </c>
      <c r="BA90" s="31">
        <f t="shared" si="58"/>
        <v>0</v>
      </c>
      <c r="BB90" s="32">
        <f t="shared" si="59"/>
        <v>0</v>
      </c>
      <c r="BC90" s="226">
        <f t="shared" si="60"/>
        <v>0</v>
      </c>
    </row>
    <row r="91" spans="1:55" ht="15.75" thickBot="1" x14ac:dyDescent="0.3">
      <c r="A91" s="21">
        <f t="shared" si="41"/>
        <v>68</v>
      </c>
      <c r="B91" s="281" t="s">
        <v>345</v>
      </c>
      <c r="C91" s="126">
        <v>1989</v>
      </c>
      <c r="D91" s="126" t="s">
        <v>17</v>
      </c>
      <c r="E91" s="208"/>
      <c r="F91" s="153"/>
      <c r="G91" s="56">
        <f>IF(F91="",0,VLOOKUP(F91,'points ind'!$A$2:$B$52,2,FALSE))</f>
        <v>0</v>
      </c>
      <c r="H91" s="57">
        <f>IF(F91="",0,VLOOKUP(F91,'points clubs'!$A$2:$B$51,2,FALSE))</f>
        <v>0</v>
      </c>
      <c r="I91" s="55"/>
      <c r="J91" s="56">
        <f>IF(I91="",0,VLOOKUP(I91,'points ind'!$A$2:$B$52,2,FALSE))</f>
        <v>0</v>
      </c>
      <c r="K91" s="57">
        <f>IF(I91="",0,VLOOKUP(I91,'points clubs'!$A$2:$B$51,2,FALSE))</f>
        <v>0</v>
      </c>
      <c r="L91" s="43"/>
      <c r="M91" s="44">
        <f>IF(L91="",0,VLOOKUP(L91,'points ind'!$A$2:$B$52,2,FALSE))</f>
        <v>0</v>
      </c>
      <c r="N91" s="49">
        <f>IF(L91="",0,VLOOKUP(L91,'points clubs'!$A$2:$B$51,2,FALSE))</f>
        <v>0</v>
      </c>
      <c r="O91" s="55"/>
      <c r="P91" s="56">
        <f>IF(O91="",0,VLOOKUP(O91,'points ind'!$A$2:$B$52,2,FALSE))</f>
        <v>0</v>
      </c>
      <c r="Q91" s="57">
        <f>IF(O91="",0,VLOOKUP(O91,'points clubs'!$A$2:$B$51,2,FALSE))</f>
        <v>0</v>
      </c>
      <c r="R91" s="43"/>
      <c r="S91" s="44">
        <f>IF(R91="",0,VLOOKUP(R91,'points ind'!$A$2:$B$52,2,FALSE))</f>
        <v>0</v>
      </c>
      <c r="T91" s="49">
        <f>IF(R91="",0,VLOOKUP(R91,'points clubs'!$A$2:$B$51,2,FALSE))</f>
        <v>0</v>
      </c>
      <c r="U91" s="43"/>
      <c r="V91" s="44">
        <f>IF(U91="",0,VLOOKUP(U91,'points ind'!$A$2:$B$52,2,FALSE))</f>
        <v>0</v>
      </c>
      <c r="W91" s="49">
        <f>IF(U91="",0,VLOOKUP(U91,'points clubs'!$A$2:$B$51,2,FALSE))</f>
        <v>0</v>
      </c>
      <c r="X91" s="149"/>
      <c r="Y91" s="44">
        <f>IF(X91="",0,VLOOKUP(X91,'points ind'!$A$2:$B$52,2,FALSE))</f>
        <v>0</v>
      </c>
      <c r="Z91" s="49">
        <f>IF(X91="",0,VLOOKUP(X91,'points clubs'!$A$2:$B$51,2,FALSE))</f>
        <v>0</v>
      </c>
      <c r="AA91" s="268"/>
      <c r="AB91" s="269">
        <f>IF(AA91="",0,VLOOKUP(AA91,'points ind'!$A$2:$B$52,2,FALSE))</f>
        <v>0</v>
      </c>
      <c r="AC91" s="270">
        <f>IF(AA91="",0,VLOOKUP(AA91,'points clubs'!$A$2:$B$51,2,FALSE))</f>
        <v>0</v>
      </c>
      <c r="AD91" s="149"/>
      <c r="AE91" s="44">
        <f>IF(AD91="",0,VLOOKUP(AD91,'points ind'!$A$2:$B$52,2,FALSE))</f>
        <v>0</v>
      </c>
      <c r="AF91" s="49">
        <f>IF(AD91="",0,VLOOKUP(AD91,'points clubs'!$A$2:$B$51,2,FALSE))</f>
        <v>0</v>
      </c>
      <c r="AG91" s="149"/>
      <c r="AH91" s="44">
        <f>IF(AG91="",0,VLOOKUP(AG91,'points ind'!$A$2:$B$52,2,FALSE))</f>
        <v>0</v>
      </c>
      <c r="AI91" s="49">
        <f>IF(AG91="",0,VLOOKUP(AG91,'points clubs'!$A$2:$B$51,2,FALSE))</f>
        <v>0</v>
      </c>
      <c r="AJ91" s="33">
        <f t="shared" si="42"/>
        <v>0</v>
      </c>
      <c r="AK91" s="63">
        <f t="shared" si="43"/>
        <v>68</v>
      </c>
      <c r="AL91" s="257">
        <f>IF(AG91&gt;0,(LARGE((G91,M91,P91,S91,V91,Y91,AB91,AE91),1)+LARGE((G91,M91,P91,S91,V91,Y91,AB91,AE91),2)+LARGE((G91,M91,P91,S91,V91,Y91,AB91,AE91),3)+LARGE((G91,M91,P91,S91,V91,Y91,AB91,AE91),4)+AH91),(LARGE((G91,M91,P91,S91,V91,Y91,AB91,AE91),1)+LARGE((G91,M91,P91,S91,V91,Y91,AB91,AE91),2)+LARGE((G91,M91,P91,S91,V91,Y91,AB91,AE91),3)+LARGE((G91,M91,P91,S91,V91,Y91,AB91,AE91),4)+LARGE((G91,M91,P91,S91,V91,Y91,AB91,AE91),5)))</f>
        <v>0</v>
      </c>
      <c r="AM91" s="258">
        <f t="shared" si="44"/>
        <v>68</v>
      </c>
      <c r="AN91" s="64">
        <f t="shared" si="45"/>
        <v>0</v>
      </c>
      <c r="AO91" s="31">
        <f t="shared" si="46"/>
        <v>0</v>
      </c>
      <c r="AP91" s="31">
        <f t="shared" si="47"/>
        <v>0</v>
      </c>
      <c r="AQ91" s="31">
        <f t="shared" si="48"/>
        <v>0</v>
      </c>
      <c r="AR91" s="31">
        <f t="shared" si="49"/>
        <v>0</v>
      </c>
      <c r="AS91" s="31">
        <f t="shared" si="50"/>
        <v>0</v>
      </c>
      <c r="AT91" s="31">
        <f t="shared" si="51"/>
        <v>0</v>
      </c>
      <c r="AU91" s="31">
        <f t="shared" si="52"/>
        <v>0</v>
      </c>
      <c r="AV91" s="31">
        <f t="shared" si="53"/>
        <v>0</v>
      </c>
      <c r="AW91" s="31">
        <f t="shared" si="54"/>
        <v>0</v>
      </c>
      <c r="AX91" s="31">
        <f t="shared" si="55"/>
        <v>0</v>
      </c>
      <c r="AY91" s="31">
        <f t="shared" si="56"/>
        <v>0</v>
      </c>
      <c r="AZ91" s="31">
        <f t="shared" si="57"/>
        <v>0</v>
      </c>
      <c r="BA91" s="31">
        <f t="shared" si="58"/>
        <v>0</v>
      </c>
      <c r="BB91" s="32">
        <f t="shared" si="59"/>
        <v>0</v>
      </c>
      <c r="BC91" s="226">
        <f t="shared" si="60"/>
        <v>0</v>
      </c>
    </row>
    <row r="92" spans="1:55" ht="15.75" thickBot="1" x14ac:dyDescent="0.3">
      <c r="A92" s="21">
        <f t="shared" si="41"/>
        <v>68</v>
      </c>
      <c r="B92" s="282" t="s">
        <v>347</v>
      </c>
      <c r="C92" s="126"/>
      <c r="D92" s="126" t="s">
        <v>17</v>
      </c>
      <c r="E92" s="144"/>
      <c r="F92" s="153"/>
      <c r="G92" s="56">
        <f>IF(F92="",0,VLOOKUP(F92,'points ind'!$A$2:$B$52,2,FALSE))</f>
        <v>0</v>
      </c>
      <c r="H92" s="57">
        <f>IF(F92="",0,VLOOKUP(F92,'points clubs'!$A$2:$B$51,2,FALSE))</f>
        <v>0</v>
      </c>
      <c r="I92" s="55"/>
      <c r="J92" s="56">
        <f>IF(I92="",0,VLOOKUP(I92,'points ind'!$A$2:$B$52,2,FALSE))</f>
        <v>0</v>
      </c>
      <c r="K92" s="57">
        <f>IF(I92="",0,VLOOKUP(I92,'points clubs'!$A$2:$B$51,2,FALSE))</f>
        <v>0</v>
      </c>
      <c r="L92" s="43"/>
      <c r="M92" s="44">
        <f>IF(L92="",0,VLOOKUP(L92,'points ind'!$A$2:$B$52,2,FALSE))</f>
        <v>0</v>
      </c>
      <c r="N92" s="49">
        <f>IF(L92="",0,VLOOKUP(L92,'points clubs'!$A$2:$B$51,2,FALSE))</f>
        <v>0</v>
      </c>
      <c r="O92" s="55"/>
      <c r="P92" s="56">
        <f>IF(O92="",0,VLOOKUP(O92,'points ind'!$A$2:$B$52,2,FALSE))</f>
        <v>0</v>
      </c>
      <c r="Q92" s="57">
        <f>IF(O92="",0,VLOOKUP(O92,'points clubs'!$A$2:$B$51,2,FALSE))</f>
        <v>0</v>
      </c>
      <c r="R92" s="43"/>
      <c r="S92" s="44">
        <f>IF(R92="",0,VLOOKUP(R92,'points ind'!$A$2:$B$52,2,FALSE))</f>
        <v>0</v>
      </c>
      <c r="T92" s="49">
        <f>IF(R92="",0,VLOOKUP(R92,'points clubs'!$A$2:$B$51,2,FALSE))</f>
        <v>0</v>
      </c>
      <c r="U92" s="43"/>
      <c r="V92" s="44">
        <f>IF(U92="",0,VLOOKUP(U92,'points ind'!$A$2:$B$52,2,FALSE))</f>
        <v>0</v>
      </c>
      <c r="W92" s="49">
        <f>IF(U92="",0,VLOOKUP(U92,'points clubs'!$A$2:$B$51,2,FALSE))</f>
        <v>0</v>
      </c>
      <c r="X92" s="43"/>
      <c r="Y92" s="44">
        <f>IF(X92="",0,VLOOKUP(X92,'points ind'!$A$2:$B$52,2,FALSE))</f>
        <v>0</v>
      </c>
      <c r="Z92" s="49">
        <f>IF(X92="",0,VLOOKUP(X92,'points clubs'!$A$2:$B$51,2,FALSE))</f>
        <v>0</v>
      </c>
      <c r="AA92" s="268"/>
      <c r="AB92" s="269">
        <f>IF(AA92="",0,VLOOKUP(AA92,'points ind'!$A$2:$B$52,2,FALSE))</f>
        <v>0</v>
      </c>
      <c r="AC92" s="270">
        <f>IF(AA92="",0,VLOOKUP(AA92,'points clubs'!$A$2:$B$51,2,FALSE))</f>
        <v>0</v>
      </c>
      <c r="AD92" s="149"/>
      <c r="AE92" s="44">
        <f>IF(AD92="",0,VLOOKUP(AD92,'points ind'!$A$2:$B$52,2,FALSE))</f>
        <v>0</v>
      </c>
      <c r="AF92" s="49">
        <f>IF(AD92="",0,VLOOKUP(AD92,'points clubs'!$A$2:$B$51,2,FALSE))</f>
        <v>0</v>
      </c>
      <c r="AG92" s="149"/>
      <c r="AH92" s="44">
        <f>IF(AG92="",0,VLOOKUP(AG92,'points ind'!$A$2:$B$52,2,FALSE))</f>
        <v>0</v>
      </c>
      <c r="AI92" s="49">
        <f>IF(AG92="",0,VLOOKUP(AG92,'points clubs'!$A$2:$B$51,2,FALSE))</f>
        <v>0</v>
      </c>
      <c r="AJ92" s="33">
        <f t="shared" si="42"/>
        <v>0</v>
      </c>
      <c r="AK92" s="63">
        <f t="shared" si="43"/>
        <v>68</v>
      </c>
      <c r="AL92" s="257">
        <f>IF(AG92&gt;0,(LARGE((G92,M92,P92,S92,V92,Y92,AB92,AE92),1)+LARGE((G92,M92,P92,S92,V92,Y92,AB92,AE92),2)+LARGE((G92,M92,P92,S92,V92,Y92,AB92,AE92),3)+LARGE((G92,M92,P92,S92,V92,Y92,AB92,AE92),4)+AH92),(LARGE((G92,M92,P92,S92,V92,Y92,AB92,AE92),1)+LARGE((G92,M92,P92,S92,V92,Y92,AB92,AE92),2)+LARGE((G92,M92,P92,S92,V92,Y92,AB92,AE92),3)+LARGE((G92,M92,P92,S92,V92,Y92,AB92,AE92),4)+LARGE((G92,M92,P92,S92,V92,Y92,AB92,AE92),5)))</f>
        <v>0</v>
      </c>
      <c r="AM92" s="258">
        <f t="shared" si="44"/>
        <v>68</v>
      </c>
      <c r="AN92" s="64">
        <f t="shared" si="45"/>
        <v>0</v>
      </c>
      <c r="AO92" s="31">
        <f t="shared" si="46"/>
        <v>0</v>
      </c>
      <c r="AP92" s="31">
        <f t="shared" si="47"/>
        <v>0</v>
      </c>
      <c r="AQ92" s="31">
        <f t="shared" si="48"/>
        <v>0</v>
      </c>
      <c r="AR92" s="31">
        <f t="shared" si="49"/>
        <v>0</v>
      </c>
      <c r="AS92" s="31">
        <f t="shared" si="50"/>
        <v>0</v>
      </c>
      <c r="AT92" s="31">
        <f t="shared" si="51"/>
        <v>0</v>
      </c>
      <c r="AU92" s="31">
        <f t="shared" si="52"/>
        <v>0</v>
      </c>
      <c r="AV92" s="31">
        <f t="shared" si="53"/>
        <v>0</v>
      </c>
      <c r="AW92" s="31">
        <f t="shared" si="54"/>
        <v>0</v>
      </c>
      <c r="AX92" s="31">
        <f t="shared" si="55"/>
        <v>0</v>
      </c>
      <c r="AY92" s="31">
        <f t="shared" si="56"/>
        <v>0</v>
      </c>
      <c r="AZ92" s="31">
        <f t="shared" si="57"/>
        <v>0</v>
      </c>
      <c r="BA92" s="31">
        <f t="shared" si="58"/>
        <v>0</v>
      </c>
      <c r="BB92" s="32">
        <f t="shared" si="59"/>
        <v>0</v>
      </c>
      <c r="BC92" s="226">
        <f t="shared" si="60"/>
        <v>0</v>
      </c>
    </row>
    <row r="93" spans="1:55" ht="15.75" thickBot="1" x14ac:dyDescent="0.3">
      <c r="A93" s="21">
        <f t="shared" si="41"/>
        <v>68</v>
      </c>
      <c r="B93" s="284" t="s">
        <v>321</v>
      </c>
      <c r="C93" s="126"/>
      <c r="D93" s="126" t="s">
        <v>15</v>
      </c>
      <c r="E93" s="208"/>
      <c r="F93" s="153"/>
      <c r="G93" s="56">
        <f>IF(F93="",0,VLOOKUP(F93,'points ind'!$A$2:$B$52,2,FALSE))</f>
        <v>0</v>
      </c>
      <c r="H93" s="57">
        <f>IF(F93="",0,VLOOKUP(F93,'points clubs'!$A$2:$B$51,2,FALSE))</f>
        <v>0</v>
      </c>
      <c r="I93" s="55"/>
      <c r="J93" s="56">
        <f>IF(I93="",0,VLOOKUP(I93,'points ind'!$A$2:$B$52,2,FALSE))</f>
        <v>0</v>
      </c>
      <c r="K93" s="57">
        <f>IF(I93="",0,VLOOKUP(I93,'points clubs'!$A$2:$B$51,2,FALSE))</f>
        <v>0</v>
      </c>
      <c r="L93" s="43"/>
      <c r="M93" s="44">
        <f>IF(L93="",0,VLOOKUP(L93,'points ind'!$A$2:$B$52,2,FALSE))</f>
        <v>0</v>
      </c>
      <c r="N93" s="49">
        <f>IF(L93="",0,VLOOKUP(L93,'points clubs'!$A$2:$B$51,2,FALSE))</f>
        <v>0</v>
      </c>
      <c r="O93" s="55"/>
      <c r="P93" s="56">
        <f>IF(O93="",0,VLOOKUP(O93,'points ind'!$A$2:$B$52,2,FALSE))</f>
        <v>0</v>
      </c>
      <c r="Q93" s="57">
        <f>IF(O93="",0,VLOOKUP(O93,'points clubs'!$A$2:$B$51,2,FALSE))</f>
        <v>0</v>
      </c>
      <c r="R93" s="43"/>
      <c r="S93" s="44">
        <f>IF(R93="",0,VLOOKUP(R93,'points ind'!$A$2:$B$52,2,FALSE))</f>
        <v>0</v>
      </c>
      <c r="T93" s="49">
        <f>IF(R93="",0,VLOOKUP(R93,'points clubs'!$A$2:$B$51,2,FALSE))</f>
        <v>0</v>
      </c>
      <c r="U93" s="43"/>
      <c r="V93" s="44">
        <f>IF(U93="",0,VLOOKUP(U93,'points ind'!$A$2:$B$52,2,FALSE))</f>
        <v>0</v>
      </c>
      <c r="W93" s="49">
        <f>IF(U93="",0,VLOOKUP(U93,'points clubs'!$A$2:$B$51,2,FALSE))</f>
        <v>0</v>
      </c>
      <c r="X93" s="149"/>
      <c r="Y93" s="44">
        <f>IF(X93="",0,VLOOKUP(X93,'points ind'!$A$2:$B$52,2,FALSE))</f>
        <v>0</v>
      </c>
      <c r="Z93" s="49">
        <f>IF(X93="",0,VLOOKUP(X93,'points clubs'!$A$2:$B$51,2,FALSE))</f>
        <v>0</v>
      </c>
      <c r="AA93" s="268"/>
      <c r="AB93" s="269">
        <f>IF(AA93="",0,VLOOKUP(AA93,'points ind'!$A$2:$B$52,2,FALSE))</f>
        <v>0</v>
      </c>
      <c r="AC93" s="270">
        <f>IF(AA93="",0,VLOOKUP(AA93,'points clubs'!$A$2:$B$51,2,FALSE))</f>
        <v>0</v>
      </c>
      <c r="AD93" s="149"/>
      <c r="AE93" s="44">
        <f>IF(AD93="",0,VLOOKUP(AD93,'points ind'!$A$2:$B$52,2,FALSE))</f>
        <v>0</v>
      </c>
      <c r="AF93" s="49">
        <f>IF(AD93="",0,VLOOKUP(AD93,'points clubs'!$A$2:$B$51,2,FALSE))</f>
        <v>0</v>
      </c>
      <c r="AG93" s="149"/>
      <c r="AH93" s="44">
        <f>IF(AG93="",0,VLOOKUP(AG93,'points ind'!$A$2:$B$52,2,FALSE))</f>
        <v>0</v>
      </c>
      <c r="AI93" s="49">
        <f>IF(AG93="",0,VLOOKUP(AG93,'points clubs'!$A$2:$B$51,2,FALSE))</f>
        <v>0</v>
      </c>
      <c r="AJ93" s="33">
        <f t="shared" si="42"/>
        <v>0</v>
      </c>
      <c r="AK93" s="63">
        <f t="shared" si="43"/>
        <v>68</v>
      </c>
      <c r="AL93" s="257">
        <f>IF(AG93&gt;0,(LARGE((G93,M93,P93,S93,V93,Y93,AB93,AE93),1)+LARGE((G93,M93,P93,S93,V93,Y93,AB93,AE93),2)+LARGE((G93,M93,P93,S93,V93,Y93,AB93,AE93),3)+LARGE((G93,M93,P93,S93,V93,Y93,AB93,AE93),4)+AH93),(LARGE((G93,M93,P93,S93,V93,Y93,AB93,AE93),1)+LARGE((G93,M93,P93,S93,V93,Y93,AB93,AE93),2)+LARGE((G93,M93,P93,S93,V93,Y93,AB93,AE93),3)+LARGE((G93,M93,P93,S93,V93,Y93,AB93,AE93),4)+LARGE((G93,M93,P93,S93,V93,Y93,AB93,AE93),5)))</f>
        <v>0</v>
      </c>
      <c r="AM93" s="258">
        <f t="shared" si="44"/>
        <v>68</v>
      </c>
      <c r="AN93" s="64">
        <f t="shared" si="45"/>
        <v>0</v>
      </c>
      <c r="AO93" s="31">
        <f t="shared" si="46"/>
        <v>0</v>
      </c>
      <c r="AP93" s="31">
        <f t="shared" si="47"/>
        <v>0</v>
      </c>
      <c r="AQ93" s="31">
        <f t="shared" si="48"/>
        <v>0</v>
      </c>
      <c r="AR93" s="31">
        <f t="shared" si="49"/>
        <v>0</v>
      </c>
      <c r="AS93" s="31">
        <f t="shared" si="50"/>
        <v>0</v>
      </c>
      <c r="AT93" s="31">
        <f t="shared" si="51"/>
        <v>0</v>
      </c>
      <c r="AU93" s="31">
        <f t="shared" si="52"/>
        <v>0</v>
      </c>
      <c r="AV93" s="31">
        <f t="shared" si="53"/>
        <v>0</v>
      </c>
      <c r="AW93" s="31">
        <f t="shared" si="54"/>
        <v>0</v>
      </c>
      <c r="AX93" s="31">
        <f t="shared" si="55"/>
        <v>0</v>
      </c>
      <c r="AY93" s="31">
        <f t="shared" si="56"/>
        <v>0</v>
      </c>
      <c r="AZ93" s="31">
        <f t="shared" si="57"/>
        <v>0</v>
      </c>
      <c r="BA93" s="31">
        <f t="shared" si="58"/>
        <v>0</v>
      </c>
      <c r="BB93" s="32">
        <f t="shared" si="59"/>
        <v>0</v>
      </c>
      <c r="BC93" s="226">
        <f t="shared" si="60"/>
        <v>0</v>
      </c>
    </row>
    <row r="94" spans="1:55" ht="15.75" thickBot="1" x14ac:dyDescent="0.3">
      <c r="A94" s="21">
        <f t="shared" si="41"/>
        <v>68</v>
      </c>
      <c r="B94" s="281" t="s">
        <v>351</v>
      </c>
      <c r="C94" s="126">
        <v>1959</v>
      </c>
      <c r="D94" s="126" t="s">
        <v>21</v>
      </c>
      <c r="E94" s="144"/>
      <c r="F94" s="153"/>
      <c r="G94" s="56">
        <f>IF(F94="",0,VLOOKUP(F94,'points ind'!$A$2:$B$52,2,FALSE))</f>
        <v>0</v>
      </c>
      <c r="H94" s="57">
        <f>IF(F94="",0,VLOOKUP(F94,'points clubs'!$A$2:$B$51,2,FALSE))</f>
        <v>0</v>
      </c>
      <c r="I94" s="55"/>
      <c r="J94" s="56">
        <f>IF(I94="",0,VLOOKUP(I94,'points ind'!$A$2:$B$52,2,FALSE))</f>
        <v>0</v>
      </c>
      <c r="K94" s="57">
        <f>IF(I94="",0,VLOOKUP(I94,'points clubs'!$A$2:$B$51,2,FALSE))</f>
        <v>0</v>
      </c>
      <c r="L94" s="43"/>
      <c r="M94" s="44">
        <f>IF(L94="",0,VLOOKUP(L94,'points ind'!$A$2:$B$52,2,FALSE))</f>
        <v>0</v>
      </c>
      <c r="N94" s="49">
        <f>IF(L94="",0,VLOOKUP(L94,'points clubs'!$A$2:$B$51,2,FALSE))</f>
        <v>0</v>
      </c>
      <c r="O94" s="55"/>
      <c r="P94" s="56">
        <f>IF(O94="",0,VLOOKUP(O94,'points ind'!$A$2:$B$52,2,FALSE))</f>
        <v>0</v>
      </c>
      <c r="Q94" s="57">
        <f>IF(O94="",0,VLOOKUP(O94,'points clubs'!$A$2:$B$51,2,FALSE))</f>
        <v>0</v>
      </c>
      <c r="R94" s="43"/>
      <c r="S94" s="44">
        <f>IF(R94="",0,VLOOKUP(R94,'points ind'!$A$2:$B$52,2,FALSE))</f>
        <v>0</v>
      </c>
      <c r="T94" s="49">
        <f>IF(R94="",0,VLOOKUP(R94,'points clubs'!$A$2:$B$51,2,FALSE))</f>
        <v>0</v>
      </c>
      <c r="U94" s="43"/>
      <c r="V94" s="44">
        <f>IF(U94="",0,VLOOKUP(U94,'points ind'!$A$2:$B$52,2,FALSE))</f>
        <v>0</v>
      </c>
      <c r="W94" s="49">
        <f>IF(U94="",0,VLOOKUP(U94,'points clubs'!$A$2:$B$51,2,FALSE))</f>
        <v>0</v>
      </c>
      <c r="X94" s="149"/>
      <c r="Y94" s="44">
        <f>IF(X94="",0,VLOOKUP(X94,'points ind'!$A$2:$B$52,2,FALSE))</f>
        <v>0</v>
      </c>
      <c r="Z94" s="49">
        <f>IF(X94="",0,VLOOKUP(X94,'points clubs'!$A$2:$B$51,2,FALSE))</f>
        <v>0</v>
      </c>
      <c r="AA94" s="268"/>
      <c r="AB94" s="269">
        <f>IF(AA94="",0,VLOOKUP(AA94,'points ind'!$A$2:$B$52,2,FALSE))</f>
        <v>0</v>
      </c>
      <c r="AC94" s="270">
        <f>IF(AA94="",0,VLOOKUP(AA94,'points clubs'!$A$2:$B$51,2,FALSE))</f>
        <v>0</v>
      </c>
      <c r="AD94" s="149"/>
      <c r="AE94" s="44">
        <f>IF(AD94="",0,VLOOKUP(AD94,'points ind'!$A$2:$B$52,2,FALSE))</f>
        <v>0</v>
      </c>
      <c r="AF94" s="49">
        <f>IF(AD94="",0,VLOOKUP(AD94,'points clubs'!$A$2:$B$51,2,FALSE))</f>
        <v>0</v>
      </c>
      <c r="AG94" s="149"/>
      <c r="AH94" s="44">
        <f>IF(AG94="",0,VLOOKUP(AG94,'points ind'!$A$2:$B$52,2,FALSE))</f>
        <v>0</v>
      </c>
      <c r="AI94" s="49">
        <f>IF(AG94="",0,VLOOKUP(AG94,'points clubs'!$A$2:$B$51,2,FALSE))</f>
        <v>0</v>
      </c>
      <c r="AJ94" s="33">
        <f t="shared" si="42"/>
        <v>0</v>
      </c>
      <c r="AK94" s="63">
        <f t="shared" si="43"/>
        <v>68</v>
      </c>
      <c r="AL94" s="257">
        <f>IF(AG94&gt;0,(LARGE((G94,M94,P94,S94,V94,Y94,AB94,AE94),1)+LARGE((G94,M94,P94,S94,V94,Y94,AB94,AE94),2)+LARGE((G94,M94,P94,S94,V94,Y94,AB94,AE94),3)+LARGE((G94,M94,P94,S94,V94,Y94,AB94,AE94),4)+AH94),(LARGE((G94,M94,P94,S94,V94,Y94,AB94,AE94),1)+LARGE((G94,M94,P94,S94,V94,Y94,AB94,AE94),2)+LARGE((G94,M94,P94,S94,V94,Y94,AB94,AE94),3)+LARGE((G94,M94,P94,S94,V94,Y94,AB94,AE94),4)+LARGE((G94,M94,P94,S94,V94,Y94,AB94,AE94),5)))</f>
        <v>0</v>
      </c>
      <c r="AM94" s="258">
        <f t="shared" si="44"/>
        <v>68</v>
      </c>
      <c r="AN94" s="64">
        <f t="shared" si="45"/>
        <v>0</v>
      </c>
      <c r="AO94" s="31">
        <f t="shared" si="46"/>
        <v>0</v>
      </c>
      <c r="AP94" s="31">
        <f t="shared" si="47"/>
        <v>0</v>
      </c>
      <c r="AQ94" s="31">
        <f t="shared" si="48"/>
        <v>0</v>
      </c>
      <c r="AR94" s="31">
        <f t="shared" si="49"/>
        <v>0</v>
      </c>
      <c r="AS94" s="31">
        <f t="shared" si="50"/>
        <v>0</v>
      </c>
      <c r="AT94" s="31">
        <f t="shared" si="51"/>
        <v>0</v>
      </c>
      <c r="AU94" s="31">
        <f t="shared" si="52"/>
        <v>0</v>
      </c>
      <c r="AV94" s="31">
        <f t="shared" si="53"/>
        <v>0</v>
      </c>
      <c r="AW94" s="31">
        <f t="shared" si="54"/>
        <v>0</v>
      </c>
      <c r="AX94" s="31">
        <f t="shared" si="55"/>
        <v>0</v>
      </c>
      <c r="AY94" s="31">
        <f t="shared" si="56"/>
        <v>0</v>
      </c>
      <c r="AZ94" s="31">
        <f t="shared" si="57"/>
        <v>0</v>
      </c>
      <c r="BA94" s="31">
        <f t="shared" si="58"/>
        <v>0</v>
      </c>
      <c r="BB94" s="32">
        <f t="shared" si="59"/>
        <v>0</v>
      </c>
      <c r="BC94" s="226">
        <f t="shared" si="60"/>
        <v>0</v>
      </c>
    </row>
    <row r="95" spans="1:55" ht="15.75" thickBot="1" x14ac:dyDescent="0.3">
      <c r="A95" s="21">
        <f t="shared" si="41"/>
        <v>68</v>
      </c>
      <c r="B95" s="281" t="s">
        <v>353</v>
      </c>
      <c r="C95" s="126">
        <v>1989</v>
      </c>
      <c r="D95" s="126" t="s">
        <v>10</v>
      </c>
      <c r="E95" s="144"/>
      <c r="F95" s="153"/>
      <c r="G95" s="56">
        <f>IF(F95="",0,VLOOKUP(F95,'points ind'!$A$2:$B$52,2,FALSE))</f>
        <v>0</v>
      </c>
      <c r="H95" s="57">
        <f>IF(F95="",0,VLOOKUP(F95,'points clubs'!$A$2:$B$51,2,FALSE))</f>
        <v>0</v>
      </c>
      <c r="I95" s="55"/>
      <c r="J95" s="56">
        <f>IF(I95="",0,VLOOKUP(I95,'points ind'!$A$2:$B$52,2,FALSE))</f>
        <v>0</v>
      </c>
      <c r="K95" s="57">
        <f>IF(I95="",0,VLOOKUP(I95,'points clubs'!$A$2:$B$51,2,FALSE))</f>
        <v>0</v>
      </c>
      <c r="L95" s="43"/>
      <c r="M95" s="44">
        <f>IF(L95="",0,VLOOKUP(L95,'points ind'!$A$2:$B$52,2,FALSE))</f>
        <v>0</v>
      </c>
      <c r="N95" s="49">
        <f>IF(L95="",0,VLOOKUP(L95,'points clubs'!$A$2:$B$51,2,FALSE))</f>
        <v>0</v>
      </c>
      <c r="O95" s="55"/>
      <c r="P95" s="56">
        <f>IF(O95="",0,VLOOKUP(O95,'points ind'!$A$2:$B$52,2,FALSE))</f>
        <v>0</v>
      </c>
      <c r="Q95" s="57">
        <f>IF(O95="",0,VLOOKUP(O95,'points clubs'!$A$2:$B$51,2,FALSE))</f>
        <v>0</v>
      </c>
      <c r="R95" s="43"/>
      <c r="S95" s="44">
        <f>IF(R95="",0,VLOOKUP(R95,'points ind'!$A$2:$B$52,2,FALSE))</f>
        <v>0</v>
      </c>
      <c r="T95" s="49">
        <f>IF(R95="",0,VLOOKUP(R95,'points clubs'!$A$2:$B$51,2,FALSE))</f>
        <v>0</v>
      </c>
      <c r="U95" s="43"/>
      <c r="V95" s="44">
        <f>IF(U95="",0,VLOOKUP(U95,'points ind'!$A$2:$B$52,2,FALSE))</f>
        <v>0</v>
      </c>
      <c r="W95" s="49">
        <f>IF(U95="",0,VLOOKUP(U95,'points clubs'!$A$2:$B$51,2,FALSE))</f>
        <v>0</v>
      </c>
      <c r="X95" s="149"/>
      <c r="Y95" s="44">
        <f>IF(X95="",0,VLOOKUP(X95,'points ind'!$A$2:$B$52,2,FALSE))</f>
        <v>0</v>
      </c>
      <c r="Z95" s="49">
        <f>IF(X95="",0,VLOOKUP(X95,'points clubs'!$A$2:$B$51,2,FALSE))</f>
        <v>0</v>
      </c>
      <c r="AA95" s="268"/>
      <c r="AB95" s="269">
        <f>IF(AA95="",0,VLOOKUP(AA95,'points ind'!$A$2:$B$52,2,FALSE))</f>
        <v>0</v>
      </c>
      <c r="AC95" s="270">
        <f>IF(AA95="",0,VLOOKUP(AA95,'points clubs'!$A$2:$B$51,2,FALSE))</f>
        <v>0</v>
      </c>
      <c r="AD95" s="43"/>
      <c r="AE95" s="44">
        <f>IF(AD95="",0,VLOOKUP(AD95,'points ind'!$A$2:$B$52,2,FALSE))</f>
        <v>0</v>
      </c>
      <c r="AF95" s="49">
        <f>IF(AD95="",0,VLOOKUP(AD95,'points clubs'!$A$2:$B$51,2,FALSE))</f>
        <v>0</v>
      </c>
      <c r="AG95" s="43"/>
      <c r="AH95" s="44">
        <f>IF(AG95="",0,VLOOKUP(AG95,'points ind'!$A$2:$B$52,2,FALSE))</f>
        <v>0</v>
      </c>
      <c r="AI95" s="49">
        <f>IF(AG95="",0,VLOOKUP(AG95,'points clubs'!$A$2:$B$51,2,FALSE))</f>
        <v>0</v>
      </c>
      <c r="AJ95" s="33">
        <f t="shared" si="42"/>
        <v>0</v>
      </c>
      <c r="AK95" s="63">
        <f t="shared" si="43"/>
        <v>68</v>
      </c>
      <c r="AL95" s="257">
        <f>IF(AG95&gt;0,(LARGE((G95,M95,P95,S95,V95,Y95,AB95,AE95),1)+LARGE((G95,M95,P95,S95,V95,Y95,AB95,AE95),2)+LARGE((G95,M95,P95,S95,V95,Y95,AB95,AE95),3)+LARGE((G95,M95,P95,S95,V95,Y95,AB95,AE95),4)+AH95),(LARGE((G95,M95,P95,S95,V95,Y95,AB95,AE95),1)+LARGE((G95,M95,P95,S95,V95,Y95,AB95,AE95),2)+LARGE((G95,M95,P95,S95,V95,Y95,AB95,AE95),3)+LARGE((G95,M95,P95,S95,V95,Y95,AB95,AE95),4)+LARGE((G95,M95,P95,S95,V95,Y95,AB95,AE95),5)))</f>
        <v>0</v>
      </c>
      <c r="AM95" s="258">
        <f t="shared" si="44"/>
        <v>68</v>
      </c>
      <c r="AN95" s="64">
        <f t="shared" si="45"/>
        <v>0</v>
      </c>
      <c r="AO95" s="31">
        <f t="shared" si="46"/>
        <v>0</v>
      </c>
      <c r="AP95" s="31">
        <f t="shared" si="47"/>
        <v>0</v>
      </c>
      <c r="AQ95" s="31">
        <f t="shared" si="48"/>
        <v>0</v>
      </c>
      <c r="AR95" s="31">
        <f t="shared" si="49"/>
        <v>0</v>
      </c>
      <c r="AS95" s="31">
        <f t="shared" si="50"/>
        <v>0</v>
      </c>
      <c r="AT95" s="31">
        <f t="shared" si="51"/>
        <v>0</v>
      </c>
      <c r="AU95" s="31">
        <f t="shared" si="52"/>
        <v>0</v>
      </c>
      <c r="AV95" s="31">
        <f t="shared" si="53"/>
        <v>0</v>
      </c>
      <c r="AW95" s="31">
        <f t="shared" si="54"/>
        <v>0</v>
      </c>
      <c r="AX95" s="31">
        <f t="shared" si="55"/>
        <v>0</v>
      </c>
      <c r="AY95" s="31">
        <f t="shared" si="56"/>
        <v>0</v>
      </c>
      <c r="AZ95" s="31">
        <f t="shared" si="57"/>
        <v>0</v>
      </c>
      <c r="BA95" s="31">
        <f t="shared" si="58"/>
        <v>0</v>
      </c>
      <c r="BB95" s="32">
        <f t="shared" si="59"/>
        <v>0</v>
      </c>
      <c r="BC95" s="226">
        <f t="shared" si="60"/>
        <v>0</v>
      </c>
    </row>
    <row r="96" spans="1:55" ht="15.75" thickBot="1" x14ac:dyDescent="0.3">
      <c r="A96" s="21">
        <f t="shared" si="41"/>
        <v>68</v>
      </c>
      <c r="B96" s="282" t="s">
        <v>354</v>
      </c>
      <c r="C96" s="126">
        <v>1959</v>
      </c>
      <c r="D96" s="126" t="s">
        <v>41</v>
      </c>
      <c r="E96" s="144"/>
      <c r="F96" s="153"/>
      <c r="G96" s="56">
        <f>IF(F96="",0,VLOOKUP(F96,'points ind'!$A$2:$B$52,2,FALSE))</f>
        <v>0</v>
      </c>
      <c r="H96" s="57">
        <f>IF(F96="",0,VLOOKUP(F96,'points clubs'!$A$2:$B$51,2,FALSE))</f>
        <v>0</v>
      </c>
      <c r="I96" s="55"/>
      <c r="J96" s="56">
        <f>IF(I96="",0,VLOOKUP(I96,'points ind'!$A$2:$B$52,2,FALSE))</f>
        <v>0</v>
      </c>
      <c r="K96" s="57">
        <f>IF(I96="",0,VLOOKUP(I96,'points clubs'!$A$2:$B$51,2,FALSE))</f>
        <v>0</v>
      </c>
      <c r="L96" s="43"/>
      <c r="M96" s="44">
        <f>IF(L96="",0,VLOOKUP(L96,'points ind'!$A$2:$B$52,2,FALSE))</f>
        <v>0</v>
      </c>
      <c r="N96" s="49">
        <f>IF(L96="",0,VLOOKUP(L96,'points clubs'!$A$2:$B$51,2,FALSE))</f>
        <v>0</v>
      </c>
      <c r="O96" s="55"/>
      <c r="P96" s="56">
        <f>IF(O96="",0,VLOOKUP(O96,'points ind'!$A$2:$B$52,2,FALSE))</f>
        <v>0</v>
      </c>
      <c r="Q96" s="57">
        <f>IF(O96="",0,VLOOKUP(O96,'points clubs'!$A$2:$B$51,2,FALSE))</f>
        <v>0</v>
      </c>
      <c r="R96" s="43"/>
      <c r="S96" s="44">
        <f>IF(R96="",0,VLOOKUP(R96,'points ind'!$A$2:$B$52,2,FALSE))</f>
        <v>0</v>
      </c>
      <c r="T96" s="49">
        <f>IF(R96="",0,VLOOKUP(R96,'points clubs'!$A$2:$B$51,2,FALSE))</f>
        <v>0</v>
      </c>
      <c r="U96" s="43"/>
      <c r="V96" s="44">
        <f>IF(U96="",0,VLOOKUP(U96,'points ind'!$A$2:$B$52,2,FALSE))</f>
        <v>0</v>
      </c>
      <c r="W96" s="49">
        <f>IF(U96="",0,VLOOKUP(U96,'points clubs'!$A$2:$B$51,2,FALSE))</f>
        <v>0</v>
      </c>
      <c r="X96" s="43"/>
      <c r="Y96" s="44">
        <f>IF(X96="",0,VLOOKUP(X96,'points ind'!$A$2:$B$52,2,FALSE))</f>
        <v>0</v>
      </c>
      <c r="Z96" s="49">
        <f>IF(X96="",0,VLOOKUP(X96,'points clubs'!$A$2:$B$51,2,FALSE))</f>
        <v>0</v>
      </c>
      <c r="AA96" s="268"/>
      <c r="AB96" s="269">
        <f>IF(AA96="",0,VLOOKUP(AA96,'points ind'!$A$2:$B$52,2,FALSE))</f>
        <v>0</v>
      </c>
      <c r="AC96" s="270">
        <f>IF(AA96="",0,VLOOKUP(AA96,'points clubs'!$A$2:$B$51,2,FALSE))</f>
        <v>0</v>
      </c>
      <c r="AD96" s="43"/>
      <c r="AE96" s="44">
        <f>IF(AD96="",0,VLOOKUP(AD96,'points ind'!$A$2:$B$52,2,FALSE))</f>
        <v>0</v>
      </c>
      <c r="AF96" s="49">
        <f>IF(AD96="",0,VLOOKUP(AD96,'points clubs'!$A$2:$B$51,2,FALSE))</f>
        <v>0</v>
      </c>
      <c r="AG96" s="43"/>
      <c r="AH96" s="44">
        <f>IF(AG96="",0,VLOOKUP(AG96,'points ind'!$A$2:$B$52,2,FALSE))</f>
        <v>0</v>
      </c>
      <c r="AI96" s="49">
        <f>IF(AG96="",0,VLOOKUP(AG96,'points clubs'!$A$2:$B$51,2,FALSE))</f>
        <v>0</v>
      </c>
      <c r="AJ96" s="33">
        <f t="shared" si="42"/>
        <v>0</v>
      </c>
      <c r="AK96" s="63">
        <f t="shared" si="43"/>
        <v>68</v>
      </c>
      <c r="AL96" s="257">
        <f>IF(AG96&gt;0,(LARGE((G96,M96,P96,S96,V96,Y96,AB96,AE96),1)+LARGE((G96,M96,P96,S96,V96,Y96,AB96,AE96),2)+LARGE((G96,M96,P96,S96,V96,Y96,AB96,AE96),3)+LARGE((G96,M96,P96,S96,V96,Y96,AB96,AE96),4)+AH96),(LARGE((G96,M96,P96,S96,V96,Y96,AB96,AE96),1)+LARGE((G96,M96,P96,S96,V96,Y96,AB96,AE96),2)+LARGE((G96,M96,P96,S96,V96,Y96,AB96,AE96),3)+LARGE((G96,M96,P96,S96,V96,Y96,AB96,AE96),4)+LARGE((G96,M96,P96,S96,V96,Y96,AB96,AE96),5)))</f>
        <v>0</v>
      </c>
      <c r="AM96" s="258">
        <f t="shared" si="44"/>
        <v>68</v>
      </c>
      <c r="AN96" s="64">
        <f t="shared" si="45"/>
        <v>0</v>
      </c>
      <c r="AO96" s="31">
        <f t="shared" si="46"/>
        <v>0</v>
      </c>
      <c r="AP96" s="31">
        <f t="shared" si="47"/>
        <v>0</v>
      </c>
      <c r="AQ96" s="31">
        <f t="shared" si="48"/>
        <v>0</v>
      </c>
      <c r="AR96" s="31">
        <f t="shared" si="49"/>
        <v>0</v>
      </c>
      <c r="AS96" s="31">
        <f t="shared" si="50"/>
        <v>0</v>
      </c>
      <c r="AT96" s="31">
        <f t="shared" si="51"/>
        <v>0</v>
      </c>
      <c r="AU96" s="31">
        <f t="shared" si="52"/>
        <v>0</v>
      </c>
      <c r="AV96" s="31">
        <f t="shared" si="53"/>
        <v>0</v>
      </c>
      <c r="AW96" s="31">
        <f t="shared" si="54"/>
        <v>0</v>
      </c>
      <c r="AX96" s="31">
        <f t="shared" si="55"/>
        <v>0</v>
      </c>
      <c r="AY96" s="31">
        <f t="shared" si="56"/>
        <v>0</v>
      </c>
      <c r="AZ96" s="31">
        <f t="shared" si="57"/>
        <v>0</v>
      </c>
      <c r="BA96" s="31">
        <f t="shared" si="58"/>
        <v>0</v>
      </c>
      <c r="BB96" s="32">
        <f t="shared" si="59"/>
        <v>0</v>
      </c>
      <c r="BC96" s="226">
        <f t="shared" si="60"/>
        <v>0</v>
      </c>
    </row>
    <row r="97" spans="1:55" ht="15.75" thickBot="1" x14ac:dyDescent="0.3">
      <c r="A97" s="21">
        <f t="shared" si="41"/>
        <v>68</v>
      </c>
      <c r="B97" s="247" t="s">
        <v>356</v>
      </c>
      <c r="C97" s="126">
        <v>1193</v>
      </c>
      <c r="D97" s="126" t="s">
        <v>20</v>
      </c>
      <c r="E97" s="144"/>
      <c r="F97" s="153"/>
      <c r="G97" s="56">
        <f>IF(F97="",0,VLOOKUP(F97,'points ind'!$A$2:$B$52,2,FALSE))</f>
        <v>0</v>
      </c>
      <c r="H97" s="57">
        <f>IF(F97="",0,VLOOKUP(F97,'points clubs'!$A$2:$B$51,2,FALSE))</f>
        <v>0</v>
      </c>
      <c r="I97" s="55"/>
      <c r="J97" s="56">
        <f>IF(I97="",0,VLOOKUP(I97,'points ind'!$A$2:$B$52,2,FALSE))</f>
        <v>0</v>
      </c>
      <c r="K97" s="57">
        <f>IF(I97="",0,VLOOKUP(I97,'points clubs'!$A$2:$B$51,2,FALSE))</f>
        <v>0</v>
      </c>
      <c r="L97" s="43"/>
      <c r="M97" s="44">
        <f>IF(L97="",0,VLOOKUP(L97,'points ind'!$A$2:$B$52,2,FALSE))</f>
        <v>0</v>
      </c>
      <c r="N97" s="49">
        <f>IF(L97="",0,VLOOKUP(L97,'points clubs'!$A$2:$B$51,2,FALSE))</f>
        <v>0</v>
      </c>
      <c r="O97" s="55"/>
      <c r="P97" s="56">
        <f>IF(O97="",0,VLOOKUP(O97,'points ind'!$A$2:$B$52,2,FALSE))</f>
        <v>0</v>
      </c>
      <c r="Q97" s="57">
        <f>IF(O97="",0,VLOOKUP(O97,'points clubs'!$A$2:$B$51,2,FALSE))</f>
        <v>0</v>
      </c>
      <c r="R97" s="43"/>
      <c r="S97" s="44">
        <f>IF(R97="",0,VLOOKUP(R97,'points ind'!$A$2:$B$52,2,FALSE))</f>
        <v>0</v>
      </c>
      <c r="T97" s="49">
        <f>IF(R97="",0,VLOOKUP(R97,'points clubs'!$A$2:$B$51,2,FALSE))</f>
        <v>0</v>
      </c>
      <c r="U97" s="43"/>
      <c r="V97" s="44">
        <f>IF(U97="",0,VLOOKUP(U97,'points ind'!$A$2:$B$52,2,FALSE))</f>
        <v>0</v>
      </c>
      <c r="W97" s="49">
        <f>IF(U97="",0,VLOOKUP(U97,'points clubs'!$A$2:$B$51,2,FALSE))</f>
        <v>0</v>
      </c>
      <c r="X97" s="43"/>
      <c r="Y97" s="44">
        <f>IF(X97="",0,VLOOKUP(X97,'points ind'!$A$2:$B$52,2,FALSE))</f>
        <v>0</v>
      </c>
      <c r="Z97" s="49">
        <f>IF(X97="",0,VLOOKUP(X97,'points clubs'!$A$2:$B$51,2,FALSE))</f>
        <v>0</v>
      </c>
      <c r="AA97" s="268"/>
      <c r="AB97" s="269">
        <f>IF(AA97="",0,VLOOKUP(AA97,'points ind'!$A$2:$B$52,2,FALSE))</f>
        <v>0</v>
      </c>
      <c r="AC97" s="270">
        <f>IF(AA97="",0,VLOOKUP(AA97,'points clubs'!$A$2:$B$51,2,FALSE))</f>
        <v>0</v>
      </c>
      <c r="AD97" s="43"/>
      <c r="AE97" s="44">
        <f>IF(AD97="",0,VLOOKUP(AD97,'points ind'!$A$2:$B$52,2,FALSE))</f>
        <v>0</v>
      </c>
      <c r="AF97" s="49">
        <f>IF(AD97="",0,VLOOKUP(AD97,'points clubs'!$A$2:$B$51,2,FALSE))</f>
        <v>0</v>
      </c>
      <c r="AG97" s="43"/>
      <c r="AH97" s="44">
        <f>IF(AG97="",0,VLOOKUP(AG97,'points ind'!$A$2:$B$52,2,FALSE))</f>
        <v>0</v>
      </c>
      <c r="AI97" s="49">
        <f>IF(AG97="",0,VLOOKUP(AG97,'points clubs'!$A$2:$B$51,2,FALSE))</f>
        <v>0</v>
      </c>
      <c r="AJ97" s="33">
        <f t="shared" si="42"/>
        <v>0</v>
      </c>
      <c r="AK97" s="63">
        <f t="shared" si="43"/>
        <v>68</v>
      </c>
      <c r="AL97" s="257">
        <f>IF(AG97&gt;0,(LARGE((G97,M97,P97,S97,V97,Y97,AB97,AE97),1)+LARGE((G97,M97,P97,S97,V97,Y97,AB97,AE97),2)+LARGE((G97,M97,P97,S97,V97,Y97,AB97,AE97),3)+LARGE((G97,M97,P97,S97,V97,Y97,AB97,AE97),4)+AH97),(LARGE((G97,M97,P97,S97,V97,Y97,AB97,AE97),1)+LARGE((G97,M97,P97,S97,V97,Y97,AB97,AE97),2)+LARGE((G97,M97,P97,S97,V97,Y97,AB97,AE97),3)+LARGE((G97,M97,P97,S97,V97,Y97,AB97,AE97),4)+LARGE((G97,M97,P97,S97,V97,Y97,AB97,AE97),5)))</f>
        <v>0</v>
      </c>
      <c r="AM97" s="258">
        <f t="shared" si="44"/>
        <v>68</v>
      </c>
      <c r="AN97" s="64">
        <f t="shared" si="45"/>
        <v>0</v>
      </c>
      <c r="AO97" s="31">
        <f t="shared" si="46"/>
        <v>0</v>
      </c>
      <c r="AP97" s="31">
        <f t="shared" si="47"/>
        <v>0</v>
      </c>
      <c r="AQ97" s="31">
        <f t="shared" si="48"/>
        <v>0</v>
      </c>
      <c r="AR97" s="31">
        <f t="shared" si="49"/>
        <v>0</v>
      </c>
      <c r="AS97" s="31">
        <f t="shared" si="50"/>
        <v>0</v>
      </c>
      <c r="AT97" s="31">
        <f t="shared" si="51"/>
        <v>0</v>
      </c>
      <c r="AU97" s="31">
        <f t="shared" si="52"/>
        <v>0</v>
      </c>
      <c r="AV97" s="31">
        <f t="shared" si="53"/>
        <v>0</v>
      </c>
      <c r="AW97" s="31">
        <f t="shared" si="54"/>
        <v>0</v>
      </c>
      <c r="AX97" s="31">
        <f t="shared" si="55"/>
        <v>0</v>
      </c>
      <c r="AY97" s="31">
        <f t="shared" si="56"/>
        <v>0</v>
      </c>
      <c r="AZ97" s="31">
        <f t="shared" si="57"/>
        <v>0</v>
      </c>
      <c r="BA97" s="31">
        <f t="shared" si="58"/>
        <v>0</v>
      </c>
      <c r="BB97" s="32">
        <f t="shared" si="59"/>
        <v>0</v>
      </c>
      <c r="BC97" s="226">
        <f t="shared" si="60"/>
        <v>0</v>
      </c>
    </row>
  </sheetData>
  <autoFilter ref="B5:B90"/>
  <sortState ref="A10:AM97">
    <sortCondition ref="A10"/>
  </sortState>
  <mergeCells count="18">
    <mergeCell ref="AL8:AM8"/>
    <mergeCell ref="AA8:AC8"/>
    <mergeCell ref="AJ8:AK8"/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C4" sqref="C4"/>
    </sheetView>
  </sheetViews>
  <sheetFormatPr baseColWidth="10" defaultRowHeight="18.75" x14ac:dyDescent="0.3"/>
  <cols>
    <col min="1" max="1" width="3.85546875" style="157" bestFit="1" customWidth="1"/>
    <col min="2" max="2" width="14.140625" style="157" customWidth="1"/>
    <col min="3" max="11" width="11.42578125" style="157"/>
    <col min="12" max="12" width="12.42578125" style="157" bestFit="1" customWidth="1"/>
    <col min="13" max="16384" width="11.42578125" style="157"/>
  </cols>
  <sheetData>
    <row r="1" spans="1:14" ht="19.5" thickBot="1" x14ac:dyDescent="0.35">
      <c r="A1" s="356"/>
      <c r="B1" s="357"/>
      <c r="C1" s="182" t="s">
        <v>422</v>
      </c>
      <c r="D1" s="154" t="s">
        <v>411</v>
      </c>
      <c r="E1" s="155" t="s">
        <v>412</v>
      </c>
      <c r="F1" s="155" t="s">
        <v>413</v>
      </c>
      <c r="G1" s="155" t="s">
        <v>414</v>
      </c>
      <c r="H1" s="155" t="s">
        <v>415</v>
      </c>
      <c r="I1" s="155" t="s">
        <v>416</v>
      </c>
      <c r="J1" s="155" t="s">
        <v>417</v>
      </c>
      <c r="K1" s="155" t="s">
        <v>418</v>
      </c>
      <c r="L1" s="155" t="s">
        <v>419</v>
      </c>
      <c r="M1" s="155" t="s">
        <v>420</v>
      </c>
      <c r="N1" s="156" t="s">
        <v>421</v>
      </c>
    </row>
    <row r="2" spans="1:14" x14ac:dyDescent="0.3">
      <c r="A2" s="158">
        <f t="shared" ref="A2" si="0">RANK($C2,$C$2:$C$17)</f>
        <v>1</v>
      </c>
      <c r="B2" s="174" t="s">
        <v>15</v>
      </c>
      <c r="C2" s="183">
        <f t="shared" ref="C2" si="1">SUM(D2:N2)</f>
        <v>15096</v>
      </c>
      <c r="D2" s="159">
        <f>'U12 F'!AS$9</f>
        <v>1092</v>
      </c>
      <c r="E2" s="160">
        <f>'U12 G'!AS$9</f>
        <v>1961</v>
      </c>
      <c r="F2" s="160">
        <f>'U14 F'!AS$9</f>
        <v>1564</v>
      </c>
      <c r="G2" s="160">
        <f>'U14 G'!AS$9</f>
        <v>2870</v>
      </c>
      <c r="H2" s="160">
        <f>'U16 F'!AS$9</f>
        <v>1158</v>
      </c>
      <c r="I2" s="160">
        <f>'U16 G'!AS$9</f>
        <v>960</v>
      </c>
      <c r="J2" s="160">
        <f>'U18 F (3)'!AS$9</f>
        <v>430</v>
      </c>
      <c r="K2" s="160">
        <f>'U18 G'!AS$9</f>
        <v>856</v>
      </c>
      <c r="L2" s="160">
        <f>'U20+Sén F'!AS$9</f>
        <v>1481</v>
      </c>
      <c r="M2" s="160">
        <f>'U20 G'!AS$9</f>
        <v>770</v>
      </c>
      <c r="N2" s="161">
        <f>'Sén G'!AS$9</f>
        <v>1954</v>
      </c>
    </row>
    <row r="3" spans="1:14" x14ac:dyDescent="0.3">
      <c r="A3" s="162">
        <f t="shared" ref="A3:A17" si="2">RANK($C3,$C$2:$C$17)</f>
        <v>2</v>
      </c>
      <c r="B3" s="175" t="s">
        <v>13</v>
      </c>
      <c r="C3" s="184">
        <f t="shared" ref="C3:C17" si="3">SUM(D3:N3)</f>
        <v>5108</v>
      </c>
      <c r="D3" s="163">
        <f>'U12 F'!AQ$9</f>
        <v>2007</v>
      </c>
      <c r="E3" s="164">
        <f>'U12 G'!AQ$9</f>
        <v>0</v>
      </c>
      <c r="F3" s="164">
        <f>'U14 F'!AQ$9</f>
        <v>312</v>
      </c>
      <c r="G3" s="164">
        <f>'U14 G'!AQ$9</f>
        <v>0</v>
      </c>
      <c r="H3" s="164">
        <f>'U16 F'!AQ$9</f>
        <v>576</v>
      </c>
      <c r="I3" s="164">
        <f>'U16 G'!AQ$9</f>
        <v>671</v>
      </c>
      <c r="J3" s="164">
        <f>'U18 F (3)'!AQ$9</f>
        <v>0</v>
      </c>
      <c r="K3" s="164">
        <f>'U18 G'!AQ$9</f>
        <v>245</v>
      </c>
      <c r="L3" s="164">
        <f>'U20+Sén F'!AQ$9</f>
        <v>200</v>
      </c>
      <c r="M3" s="164">
        <f>'U20 G'!AQ$9</f>
        <v>625</v>
      </c>
      <c r="N3" s="165">
        <f>'Sén G'!AQ$9</f>
        <v>472</v>
      </c>
    </row>
    <row r="4" spans="1:14" x14ac:dyDescent="0.3">
      <c r="A4" s="162">
        <f t="shared" si="2"/>
        <v>3</v>
      </c>
      <c r="B4" s="175" t="s">
        <v>11</v>
      </c>
      <c r="C4" s="184">
        <f t="shared" si="3"/>
        <v>4445</v>
      </c>
      <c r="D4" s="163">
        <f>'U12 F'!AO$9</f>
        <v>895</v>
      </c>
      <c r="E4" s="164">
        <f>'U12 G'!AO$9</f>
        <v>1241</v>
      </c>
      <c r="F4" s="164">
        <f>'U14 F'!AO$9</f>
        <v>1223</v>
      </c>
      <c r="G4" s="164">
        <f>'U14 G'!AO$9</f>
        <v>130</v>
      </c>
      <c r="H4" s="164">
        <f>'U16 F'!AO$9</f>
        <v>20</v>
      </c>
      <c r="I4" s="164">
        <f>'U16 G'!AO$9</f>
        <v>454</v>
      </c>
      <c r="J4" s="164">
        <f>'U18 F (3)'!AO$9</f>
        <v>0</v>
      </c>
      <c r="K4" s="164">
        <f>'U18 G'!AO$9</f>
        <v>422</v>
      </c>
      <c r="L4" s="164">
        <f>'U20+Sén F'!AO$9</f>
        <v>18</v>
      </c>
      <c r="M4" s="164">
        <f>'U20 G'!AO$9</f>
        <v>0</v>
      </c>
      <c r="N4" s="165">
        <f>'Sén G'!AO$9</f>
        <v>42</v>
      </c>
    </row>
    <row r="5" spans="1:14" x14ac:dyDescent="0.3">
      <c r="A5" s="162">
        <f t="shared" si="2"/>
        <v>4</v>
      </c>
      <c r="B5" s="175" t="s">
        <v>10</v>
      </c>
      <c r="C5" s="184">
        <f t="shared" si="3"/>
        <v>4363</v>
      </c>
      <c r="D5" s="163">
        <f>'U12 F'!AN$9</f>
        <v>471</v>
      </c>
      <c r="E5" s="164">
        <f>'U12 G'!AN$9</f>
        <v>76</v>
      </c>
      <c r="F5" s="164">
        <f>'U14 F'!AN$9</f>
        <v>1196</v>
      </c>
      <c r="G5" s="164">
        <f>'U14 G'!AN$9</f>
        <v>158</v>
      </c>
      <c r="H5" s="164">
        <f>'U16 F'!AN$9</f>
        <v>0</v>
      </c>
      <c r="I5" s="164">
        <f>'U16 G'!AN$9</f>
        <v>941</v>
      </c>
      <c r="J5" s="164">
        <f>'U18 F (3)'!AN$9</f>
        <v>0</v>
      </c>
      <c r="K5" s="164">
        <f>'U18 G'!AN$9</f>
        <v>795</v>
      </c>
      <c r="L5" s="164">
        <f>'U20+Sén F'!AN$9</f>
        <v>0</v>
      </c>
      <c r="M5" s="164">
        <f>'U20 G'!AN$9</f>
        <v>290</v>
      </c>
      <c r="N5" s="165">
        <f>'Sén G'!AN$9</f>
        <v>436</v>
      </c>
    </row>
    <row r="6" spans="1:14" x14ac:dyDescent="0.3">
      <c r="A6" s="162">
        <f t="shared" si="2"/>
        <v>5</v>
      </c>
      <c r="B6" s="175" t="s">
        <v>17</v>
      </c>
      <c r="C6" s="184">
        <f t="shared" si="3"/>
        <v>2935</v>
      </c>
      <c r="D6" s="163">
        <f>'U12 F'!AU$9</f>
        <v>0</v>
      </c>
      <c r="E6" s="164">
        <f>'U12 G'!AU$9</f>
        <v>838</v>
      </c>
      <c r="F6" s="164">
        <f>'U14 F'!AU$9</f>
        <v>26</v>
      </c>
      <c r="G6" s="164">
        <f>'U14 G'!AU$9</f>
        <v>749</v>
      </c>
      <c r="H6" s="164">
        <f>'U16 F'!AU$9</f>
        <v>384</v>
      </c>
      <c r="I6" s="164">
        <f>'U16 G'!AU$9</f>
        <v>258</v>
      </c>
      <c r="J6" s="164">
        <f>'U18 F (3)'!AU$9</f>
        <v>310</v>
      </c>
      <c r="K6" s="164">
        <f>'U18 G'!AU$9</f>
        <v>270</v>
      </c>
      <c r="L6" s="164">
        <f>'U20+Sén F'!AU$9</f>
        <v>0</v>
      </c>
      <c r="M6" s="164">
        <f>'U20 G'!AU$9</f>
        <v>0</v>
      </c>
      <c r="N6" s="165">
        <f>'Sén G'!AU$9</f>
        <v>100</v>
      </c>
    </row>
    <row r="7" spans="1:14" x14ac:dyDescent="0.3">
      <c r="A7" s="162">
        <f t="shared" si="2"/>
        <v>6</v>
      </c>
      <c r="B7" s="175" t="s">
        <v>20</v>
      </c>
      <c r="C7" s="184">
        <f t="shared" si="3"/>
        <v>2728</v>
      </c>
      <c r="D7" s="163">
        <f>'U12 F'!AX$9</f>
        <v>0</v>
      </c>
      <c r="E7" s="164">
        <f>'U12 G'!AX$9</f>
        <v>591</v>
      </c>
      <c r="F7" s="164">
        <f>'U14 F'!AX$9</f>
        <v>315</v>
      </c>
      <c r="G7" s="164">
        <f>'U14 G'!AX$9</f>
        <v>648</v>
      </c>
      <c r="H7" s="164">
        <f>'U16 F'!AX$9</f>
        <v>0</v>
      </c>
      <c r="I7" s="164">
        <f>'U16 G'!AX$9</f>
        <v>72</v>
      </c>
      <c r="J7" s="164">
        <f>'U18 F (3)'!AX$9</f>
        <v>330</v>
      </c>
      <c r="K7" s="164">
        <f>'U18 G'!AX$9</f>
        <v>331</v>
      </c>
      <c r="L7" s="164">
        <f>'U20+Sén F'!AX$9</f>
        <v>100</v>
      </c>
      <c r="M7" s="164">
        <f>'U20 G'!AX$9</f>
        <v>0</v>
      </c>
      <c r="N7" s="165">
        <f>'Sén G'!AX$9</f>
        <v>341</v>
      </c>
    </row>
    <row r="8" spans="1:14" x14ac:dyDescent="0.3">
      <c r="A8" s="162">
        <f t="shared" si="2"/>
        <v>7</v>
      </c>
      <c r="B8" s="175" t="s">
        <v>18</v>
      </c>
      <c r="C8" s="184">
        <f t="shared" si="3"/>
        <v>2214</v>
      </c>
      <c r="D8" s="163">
        <f>'U12 F'!AV$9</f>
        <v>549</v>
      </c>
      <c r="E8" s="164">
        <f>'U12 G'!AV$9</f>
        <v>455</v>
      </c>
      <c r="F8" s="164">
        <f>'U14 F'!AV$9</f>
        <v>595</v>
      </c>
      <c r="G8" s="164">
        <f>'U14 G'!AV$9</f>
        <v>66</v>
      </c>
      <c r="H8" s="164">
        <f>'U16 F'!AV$9</f>
        <v>0</v>
      </c>
      <c r="I8" s="164">
        <f>'U16 G'!AV$9</f>
        <v>0</v>
      </c>
      <c r="J8" s="164">
        <f>'U18 F (3)'!AV$9</f>
        <v>260</v>
      </c>
      <c r="K8" s="164">
        <f>'U18 G'!AV$9</f>
        <v>0</v>
      </c>
      <c r="L8" s="164">
        <f>'U20+Sén F'!AV$9</f>
        <v>177</v>
      </c>
      <c r="M8" s="164">
        <f>'U20 G'!AV$9</f>
        <v>112</v>
      </c>
      <c r="N8" s="165">
        <f>'Sén G'!AV$9</f>
        <v>0</v>
      </c>
    </row>
    <row r="9" spans="1:14" x14ac:dyDescent="0.3">
      <c r="A9" s="162">
        <f t="shared" si="2"/>
        <v>8</v>
      </c>
      <c r="B9" s="175" t="s">
        <v>21</v>
      </c>
      <c r="C9" s="184">
        <f t="shared" si="3"/>
        <v>1872</v>
      </c>
      <c r="D9" s="163">
        <f>'U12 F'!AY$9</f>
        <v>322</v>
      </c>
      <c r="E9" s="164">
        <f>'U12 G'!AY$9</f>
        <v>108</v>
      </c>
      <c r="F9" s="164">
        <f>'U14 F'!AY$9</f>
        <v>100</v>
      </c>
      <c r="G9" s="164">
        <f>'U14 G'!AY$9</f>
        <v>219</v>
      </c>
      <c r="H9" s="164">
        <f>'U16 F'!AY$9</f>
        <v>163</v>
      </c>
      <c r="I9" s="164">
        <f>'U16 G'!AY$9</f>
        <v>44</v>
      </c>
      <c r="J9" s="164">
        <f>'U18 F (3)'!AY$9</f>
        <v>280</v>
      </c>
      <c r="K9" s="164">
        <f>'U18 G'!AY$9</f>
        <v>126</v>
      </c>
      <c r="L9" s="164">
        <f>'U20+Sén F'!AY$9</f>
        <v>164</v>
      </c>
      <c r="M9" s="164">
        <f>'U20 G'!AY$9</f>
        <v>14</v>
      </c>
      <c r="N9" s="165">
        <f>'Sén G'!AY$9</f>
        <v>332</v>
      </c>
    </row>
    <row r="10" spans="1:14" x14ac:dyDescent="0.3">
      <c r="A10" s="162">
        <f t="shared" si="2"/>
        <v>9</v>
      </c>
      <c r="B10" s="175" t="s">
        <v>22</v>
      </c>
      <c r="C10" s="184">
        <f t="shared" si="3"/>
        <v>1754</v>
      </c>
      <c r="D10" s="163">
        <f>'U12 F'!AZ$9</f>
        <v>6</v>
      </c>
      <c r="E10" s="164">
        <f>'U12 G'!AZ$9</f>
        <v>0</v>
      </c>
      <c r="F10" s="164">
        <f>'U14 F'!AZ$9</f>
        <v>147</v>
      </c>
      <c r="G10" s="164">
        <f>'U14 G'!AZ$9</f>
        <v>0</v>
      </c>
      <c r="H10" s="164">
        <f>'U16 F'!AZ$9</f>
        <v>706</v>
      </c>
      <c r="I10" s="164">
        <f>'U16 G'!AZ$9</f>
        <v>198</v>
      </c>
      <c r="J10" s="164">
        <f>'U18 F (3)'!AZ$9</f>
        <v>100</v>
      </c>
      <c r="K10" s="164">
        <f>'U18 G'!AZ$9</f>
        <v>225</v>
      </c>
      <c r="L10" s="164">
        <f>'U20+Sén F'!AZ$9</f>
        <v>120</v>
      </c>
      <c r="M10" s="164">
        <f>'U20 G'!AZ$9</f>
        <v>110</v>
      </c>
      <c r="N10" s="165">
        <f>'Sén G'!AZ$9</f>
        <v>142</v>
      </c>
    </row>
    <row r="11" spans="1:14" x14ac:dyDescent="0.3">
      <c r="A11" s="162">
        <f t="shared" si="2"/>
        <v>10</v>
      </c>
      <c r="B11" s="175" t="s">
        <v>19</v>
      </c>
      <c r="C11" s="184">
        <f t="shared" si="3"/>
        <v>1704</v>
      </c>
      <c r="D11" s="163">
        <f>'U12 F'!AW$9</f>
        <v>0</v>
      </c>
      <c r="E11" s="164">
        <f>'U12 G'!AW$9</f>
        <v>0</v>
      </c>
      <c r="F11" s="164">
        <f>'U14 F'!AW$9</f>
        <v>583</v>
      </c>
      <c r="G11" s="164">
        <f>'U14 G'!AW$9</f>
        <v>524</v>
      </c>
      <c r="H11" s="164">
        <f>'U16 F'!AW$9</f>
        <v>178</v>
      </c>
      <c r="I11" s="164">
        <f>'U16 G'!AW$9</f>
        <v>0</v>
      </c>
      <c r="J11" s="164">
        <f>'U18 F (3)'!AW$9</f>
        <v>180</v>
      </c>
      <c r="K11" s="164">
        <f>'U18 G'!AW$9</f>
        <v>133</v>
      </c>
      <c r="L11" s="164">
        <f>'U20+Sén F'!AW$9</f>
        <v>60</v>
      </c>
      <c r="M11" s="164">
        <f>'U20 G'!AW$9</f>
        <v>0</v>
      </c>
      <c r="N11" s="165">
        <f>'Sén G'!AW$9</f>
        <v>46</v>
      </c>
    </row>
    <row r="12" spans="1:14" x14ac:dyDescent="0.3">
      <c r="A12" s="162">
        <f t="shared" si="2"/>
        <v>11</v>
      </c>
      <c r="B12" s="175" t="s">
        <v>52</v>
      </c>
      <c r="C12" s="184">
        <f t="shared" si="3"/>
        <v>1674</v>
      </c>
      <c r="D12" s="163">
        <f>'U12 F'!BA$9</f>
        <v>430</v>
      </c>
      <c r="E12" s="164">
        <f>'U12 G'!BA$9</f>
        <v>0</v>
      </c>
      <c r="F12" s="164">
        <f>'U14 F'!BA$9</f>
        <v>0</v>
      </c>
      <c r="G12" s="164">
        <f>'U14 G'!BA$9</f>
        <v>360</v>
      </c>
      <c r="H12" s="164">
        <f>'U16 F'!BA$9</f>
        <v>0</v>
      </c>
      <c r="I12" s="164">
        <f>'U16 G'!BA$9</f>
        <v>94</v>
      </c>
      <c r="J12" s="164">
        <f>'U18 F (3)'!BA$9</f>
        <v>0</v>
      </c>
      <c r="K12" s="164">
        <f>'U18 G'!BA$9</f>
        <v>0</v>
      </c>
      <c r="L12" s="164">
        <f>'U20+Sén F'!BA$9</f>
        <v>345</v>
      </c>
      <c r="M12" s="164">
        <f>'U20 G'!BA$9</f>
        <v>405</v>
      </c>
      <c r="N12" s="165">
        <f>'Sén G'!BA$9</f>
        <v>40</v>
      </c>
    </row>
    <row r="13" spans="1:14" x14ac:dyDescent="0.3">
      <c r="A13" s="162">
        <f t="shared" si="2"/>
        <v>12</v>
      </c>
      <c r="B13" s="175" t="s">
        <v>41</v>
      </c>
      <c r="C13" s="185">
        <f t="shared" si="3"/>
        <v>1449</v>
      </c>
      <c r="D13" s="172">
        <f>'U12 F'!AR$9</f>
        <v>291</v>
      </c>
      <c r="E13" s="173">
        <f>'U12 G'!AR$9</f>
        <v>159</v>
      </c>
      <c r="F13" s="173">
        <f>'U14 F'!AR$9</f>
        <v>42</v>
      </c>
      <c r="G13" s="173">
        <f>'U14 G'!AR$9</f>
        <v>110</v>
      </c>
      <c r="H13" s="173">
        <f>'U16 F'!AR$9</f>
        <v>522</v>
      </c>
      <c r="I13" s="173">
        <f>'U16 G'!AR$9</f>
        <v>190</v>
      </c>
      <c r="J13" s="173">
        <f>'U18 F (3)'!AR$9</f>
        <v>0</v>
      </c>
      <c r="K13" s="173">
        <f>'U18 G'!AR$9</f>
        <v>70</v>
      </c>
      <c r="L13" s="173">
        <f>'U20+Sén F'!AR$9</f>
        <v>0</v>
      </c>
      <c r="M13" s="170">
        <f>'U20 G'!AR$9</f>
        <v>0</v>
      </c>
      <c r="N13" s="171">
        <f>'Sén G'!AR$9</f>
        <v>65</v>
      </c>
    </row>
    <row r="14" spans="1:14" x14ac:dyDescent="0.3">
      <c r="A14" s="162">
        <f t="shared" si="2"/>
        <v>13</v>
      </c>
      <c r="B14" s="175" t="s">
        <v>12</v>
      </c>
      <c r="C14" s="184">
        <f t="shared" si="3"/>
        <v>976</v>
      </c>
      <c r="D14" s="163">
        <f>'U12 F'!AP$9</f>
        <v>0</v>
      </c>
      <c r="E14" s="164">
        <f>'U12 G'!AP$9</f>
        <v>640</v>
      </c>
      <c r="F14" s="164">
        <f>'U14 F'!AP$9</f>
        <v>0</v>
      </c>
      <c r="G14" s="164">
        <f>'U14 G'!AP$9</f>
        <v>0</v>
      </c>
      <c r="H14" s="164">
        <f>'U16 F'!AP$9</f>
        <v>0</v>
      </c>
      <c r="I14" s="164">
        <f>'U16 G'!AP$9</f>
        <v>0</v>
      </c>
      <c r="J14" s="164">
        <f>'U18 F (3)'!AP$9</f>
        <v>50</v>
      </c>
      <c r="K14" s="164">
        <f>'U18 G'!AP$9</f>
        <v>0</v>
      </c>
      <c r="L14" s="164">
        <f>'U20+Sén F'!AP$9</f>
        <v>70</v>
      </c>
      <c r="M14" s="164">
        <f>'U20 G'!AP$9</f>
        <v>206</v>
      </c>
      <c r="N14" s="165">
        <f>'Sén G'!AP$9</f>
        <v>10</v>
      </c>
    </row>
    <row r="15" spans="1:14" x14ac:dyDescent="0.3">
      <c r="A15" s="162">
        <f t="shared" si="2"/>
        <v>14</v>
      </c>
      <c r="B15" s="175" t="s">
        <v>16</v>
      </c>
      <c r="C15" s="184">
        <f t="shared" si="3"/>
        <v>573</v>
      </c>
      <c r="D15" s="163">
        <f>'U12 F'!AT$9</f>
        <v>24</v>
      </c>
      <c r="E15" s="164">
        <f>'U12 G'!AT$9</f>
        <v>2</v>
      </c>
      <c r="F15" s="164">
        <f>'U14 F'!AT$9</f>
        <v>0</v>
      </c>
      <c r="G15" s="164">
        <f>'U14 G'!AT$9</f>
        <v>127</v>
      </c>
      <c r="H15" s="164">
        <f>'U16 F'!AT$9</f>
        <v>0</v>
      </c>
      <c r="I15" s="164">
        <f>'U16 G'!AT$9</f>
        <v>0</v>
      </c>
      <c r="J15" s="164">
        <f>'U18 F (3)'!AT$9</f>
        <v>0</v>
      </c>
      <c r="K15" s="164">
        <f>'U18 G'!AT$9</f>
        <v>108</v>
      </c>
      <c r="L15" s="164">
        <f>'U20+Sén F'!AT$9</f>
        <v>182</v>
      </c>
      <c r="M15" s="164">
        <f>'U20 G'!AT$9</f>
        <v>0</v>
      </c>
      <c r="N15" s="165">
        <f>'Sén G'!AT$9</f>
        <v>130</v>
      </c>
    </row>
    <row r="16" spans="1:14" x14ac:dyDescent="0.3">
      <c r="A16" s="162">
        <f t="shared" si="2"/>
        <v>15</v>
      </c>
      <c r="B16" s="175" t="s">
        <v>24</v>
      </c>
      <c r="C16" s="184">
        <f t="shared" si="3"/>
        <v>22</v>
      </c>
      <c r="D16" s="163">
        <f>'U12 F'!BB$9</f>
        <v>0</v>
      </c>
      <c r="E16" s="164">
        <f>'U12 G'!BB$9</f>
        <v>22</v>
      </c>
      <c r="F16" s="164">
        <f>'U14 F'!BB$9</f>
        <v>0</v>
      </c>
      <c r="G16" s="164">
        <f>'U14 G'!BB$9</f>
        <v>0</v>
      </c>
      <c r="H16" s="164">
        <f>'U16 F'!BB$9</f>
        <v>0</v>
      </c>
      <c r="I16" s="164">
        <f>'U16 G'!BB$9</f>
        <v>0</v>
      </c>
      <c r="J16" s="164">
        <f>'U18 F (3)'!BB$9</f>
        <v>0</v>
      </c>
      <c r="K16" s="164">
        <f>'U18 G'!BB$9</f>
        <v>0</v>
      </c>
      <c r="L16" s="164">
        <f>'U20+Sén F'!BB$9</f>
        <v>0</v>
      </c>
      <c r="M16" s="164">
        <f>'U20 G'!BB$9</f>
        <v>0</v>
      </c>
      <c r="N16" s="165">
        <f>'Sén G'!BB$9</f>
        <v>0</v>
      </c>
    </row>
    <row r="17" spans="1:14" ht="19.5" thickBot="1" x14ac:dyDescent="0.35">
      <c r="A17" s="166">
        <f t="shared" si="2"/>
        <v>16</v>
      </c>
      <c r="B17" s="176" t="s">
        <v>471</v>
      </c>
      <c r="C17" s="186">
        <f t="shared" si="3"/>
        <v>0</v>
      </c>
      <c r="D17" s="167">
        <f>'U12 F'!BC$9</f>
        <v>0</v>
      </c>
      <c r="E17" s="168">
        <f>'U12 G'!BC$9</f>
        <v>0</v>
      </c>
      <c r="F17" s="168">
        <f>'U14 F'!BC$9</f>
        <v>0</v>
      </c>
      <c r="G17" s="168">
        <f>'U14 G'!BC$9</f>
        <v>0</v>
      </c>
      <c r="H17" s="168">
        <f>'U16 F'!BC$9</f>
        <v>0</v>
      </c>
      <c r="I17" s="168">
        <f>'U16 G'!BC$9</f>
        <v>0</v>
      </c>
      <c r="J17" s="168">
        <f>'U18 F (3)'!BC$9</f>
        <v>0</v>
      </c>
      <c r="K17" s="168">
        <f>'U18 G'!BC$9</f>
        <v>0</v>
      </c>
      <c r="L17" s="168">
        <f>'U20+Sén F'!BC$9</f>
        <v>0</v>
      </c>
      <c r="M17" s="168">
        <f>'U20 G'!BC$9</f>
        <v>0</v>
      </c>
      <c r="N17" s="169">
        <f>'Sén G'!BC$9</f>
        <v>0</v>
      </c>
    </row>
  </sheetData>
  <sheetProtection selectLockedCells="1" selectUnlockedCells="1"/>
  <sortState ref="A3:N17">
    <sortCondition ref="A2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B52" sqref="B52:B71"/>
    </sheetView>
  </sheetViews>
  <sheetFormatPr baseColWidth="10" defaultRowHeight="15" x14ac:dyDescent="0.25"/>
  <cols>
    <col min="1" max="1" width="11.42578125" customWidth="1"/>
    <col min="2" max="2" width="13.42578125" customWidth="1"/>
    <col min="3" max="3" width="18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1</v>
      </c>
      <c r="B2">
        <v>100</v>
      </c>
    </row>
    <row r="3" spans="1:2" x14ac:dyDescent="0.25">
      <c r="A3">
        <v>2</v>
      </c>
      <c r="B3">
        <v>90</v>
      </c>
    </row>
    <row r="4" spans="1:2" x14ac:dyDescent="0.25">
      <c r="A4">
        <v>3</v>
      </c>
      <c r="B4">
        <v>80</v>
      </c>
    </row>
    <row r="5" spans="1:2" x14ac:dyDescent="0.25">
      <c r="A5">
        <v>4</v>
      </c>
      <c r="B5">
        <v>70</v>
      </c>
    </row>
    <row r="6" spans="1:2" x14ac:dyDescent="0.25">
      <c r="A6">
        <v>5</v>
      </c>
      <c r="B6">
        <v>60</v>
      </c>
    </row>
    <row r="7" spans="1:2" x14ac:dyDescent="0.25">
      <c r="A7">
        <v>6</v>
      </c>
      <c r="B7">
        <v>50</v>
      </c>
    </row>
    <row r="8" spans="1:2" x14ac:dyDescent="0.25">
      <c r="A8">
        <v>7</v>
      </c>
      <c r="B8">
        <v>40</v>
      </c>
    </row>
    <row r="9" spans="1:2" x14ac:dyDescent="0.25">
      <c r="A9">
        <v>8</v>
      </c>
      <c r="B9">
        <v>30</v>
      </c>
    </row>
    <row r="10" spans="1:2" x14ac:dyDescent="0.25">
      <c r="A10">
        <v>9</v>
      </c>
      <c r="B10">
        <v>25</v>
      </c>
    </row>
    <row r="11" spans="1:2" x14ac:dyDescent="0.25">
      <c r="A11">
        <v>10</v>
      </c>
      <c r="B11">
        <v>22</v>
      </c>
    </row>
    <row r="12" spans="1:2" x14ac:dyDescent="0.25">
      <c r="A12">
        <v>11</v>
      </c>
      <c r="B12">
        <v>20</v>
      </c>
    </row>
    <row r="13" spans="1:2" x14ac:dyDescent="0.25">
      <c r="A13">
        <v>12</v>
      </c>
      <c r="B13">
        <v>18</v>
      </c>
    </row>
    <row r="14" spans="1:2" x14ac:dyDescent="0.25">
      <c r="A14">
        <v>13</v>
      </c>
      <c r="B14">
        <v>16</v>
      </c>
    </row>
    <row r="15" spans="1:2" x14ac:dyDescent="0.25">
      <c r="A15">
        <v>14</v>
      </c>
      <c r="B15">
        <v>14</v>
      </c>
    </row>
    <row r="16" spans="1:2" x14ac:dyDescent="0.25">
      <c r="A16">
        <v>15</v>
      </c>
      <c r="B16">
        <v>12</v>
      </c>
    </row>
    <row r="17" spans="1:2" x14ac:dyDescent="0.25">
      <c r="A17">
        <v>16</v>
      </c>
      <c r="B17">
        <v>10</v>
      </c>
    </row>
    <row r="18" spans="1:2" x14ac:dyDescent="0.25">
      <c r="A18">
        <v>17</v>
      </c>
      <c r="B18">
        <v>8</v>
      </c>
    </row>
    <row r="19" spans="1:2" x14ac:dyDescent="0.25">
      <c r="A19">
        <v>18</v>
      </c>
      <c r="B19">
        <v>6</v>
      </c>
    </row>
    <row r="20" spans="1:2" x14ac:dyDescent="0.25">
      <c r="A20">
        <v>19</v>
      </c>
      <c r="B20">
        <v>4</v>
      </c>
    </row>
    <row r="21" spans="1:2" x14ac:dyDescent="0.25">
      <c r="A21">
        <v>20</v>
      </c>
      <c r="B21">
        <v>2</v>
      </c>
    </row>
    <row r="22" spans="1:2" x14ac:dyDescent="0.25">
      <c r="A22">
        <v>21</v>
      </c>
      <c r="B22">
        <v>0</v>
      </c>
    </row>
    <row r="23" spans="1:2" x14ac:dyDescent="0.25">
      <c r="A23">
        <v>22</v>
      </c>
      <c r="B23">
        <v>0</v>
      </c>
    </row>
    <row r="24" spans="1:2" x14ac:dyDescent="0.25">
      <c r="A24">
        <v>23</v>
      </c>
      <c r="B24">
        <v>0</v>
      </c>
    </row>
    <row r="25" spans="1:2" x14ac:dyDescent="0.25">
      <c r="A25">
        <v>24</v>
      </c>
      <c r="B25">
        <v>0</v>
      </c>
    </row>
    <row r="26" spans="1:2" x14ac:dyDescent="0.25">
      <c r="A26">
        <v>25</v>
      </c>
      <c r="B26">
        <v>0</v>
      </c>
    </row>
    <row r="27" spans="1:2" x14ac:dyDescent="0.25">
      <c r="A27">
        <v>26</v>
      </c>
      <c r="B27">
        <v>0</v>
      </c>
    </row>
    <row r="28" spans="1:2" x14ac:dyDescent="0.25">
      <c r="A28">
        <v>27</v>
      </c>
      <c r="B28">
        <v>0</v>
      </c>
    </row>
    <row r="29" spans="1:2" x14ac:dyDescent="0.25">
      <c r="A29">
        <v>28</v>
      </c>
      <c r="B29">
        <v>0</v>
      </c>
    </row>
    <row r="30" spans="1:2" x14ac:dyDescent="0.25">
      <c r="A30">
        <v>29</v>
      </c>
      <c r="B30">
        <v>0</v>
      </c>
    </row>
    <row r="31" spans="1:2" x14ac:dyDescent="0.25">
      <c r="A31">
        <v>30</v>
      </c>
      <c r="B31">
        <v>0</v>
      </c>
    </row>
    <row r="32" spans="1:2" x14ac:dyDescent="0.25">
      <c r="A32">
        <v>31</v>
      </c>
      <c r="B32">
        <v>0</v>
      </c>
    </row>
    <row r="33" spans="1:2" x14ac:dyDescent="0.25">
      <c r="A33">
        <v>32</v>
      </c>
      <c r="B33">
        <v>0</v>
      </c>
    </row>
    <row r="34" spans="1:2" x14ac:dyDescent="0.25">
      <c r="A34">
        <v>33</v>
      </c>
      <c r="B34">
        <v>0</v>
      </c>
    </row>
    <row r="35" spans="1:2" x14ac:dyDescent="0.25">
      <c r="A35">
        <v>34</v>
      </c>
      <c r="B35">
        <v>0</v>
      </c>
    </row>
    <row r="36" spans="1:2" x14ac:dyDescent="0.25">
      <c r="A36">
        <v>35</v>
      </c>
      <c r="B36">
        <v>0</v>
      </c>
    </row>
    <row r="37" spans="1:2" x14ac:dyDescent="0.25">
      <c r="A37">
        <v>36</v>
      </c>
      <c r="B37">
        <v>0</v>
      </c>
    </row>
    <row r="38" spans="1:2" x14ac:dyDescent="0.25">
      <c r="A38">
        <v>37</v>
      </c>
      <c r="B38">
        <v>0</v>
      </c>
    </row>
    <row r="39" spans="1:2" x14ac:dyDescent="0.25">
      <c r="A39">
        <v>38</v>
      </c>
      <c r="B39">
        <v>0</v>
      </c>
    </row>
    <row r="40" spans="1:2" x14ac:dyDescent="0.25">
      <c r="A40">
        <v>39</v>
      </c>
      <c r="B40">
        <v>0</v>
      </c>
    </row>
    <row r="41" spans="1:2" x14ac:dyDescent="0.25">
      <c r="A41">
        <v>40</v>
      </c>
      <c r="B41">
        <v>0</v>
      </c>
    </row>
    <row r="42" spans="1:2" x14ac:dyDescent="0.25">
      <c r="A42">
        <v>41</v>
      </c>
      <c r="B42">
        <v>0</v>
      </c>
    </row>
    <row r="43" spans="1:2" x14ac:dyDescent="0.25">
      <c r="A43">
        <v>42</v>
      </c>
      <c r="B43">
        <v>0</v>
      </c>
    </row>
    <row r="44" spans="1:2" x14ac:dyDescent="0.25">
      <c r="A44">
        <v>43</v>
      </c>
      <c r="B44">
        <v>0</v>
      </c>
    </row>
    <row r="45" spans="1:2" x14ac:dyDescent="0.25">
      <c r="A45">
        <v>44</v>
      </c>
      <c r="B45">
        <v>0</v>
      </c>
    </row>
    <row r="46" spans="1:2" x14ac:dyDescent="0.25">
      <c r="A46">
        <v>45</v>
      </c>
      <c r="B46">
        <v>0</v>
      </c>
    </row>
    <row r="47" spans="1:2" x14ac:dyDescent="0.25">
      <c r="A47">
        <v>46</v>
      </c>
      <c r="B47">
        <v>0</v>
      </c>
    </row>
    <row r="48" spans="1:2" x14ac:dyDescent="0.25">
      <c r="A48">
        <v>47</v>
      </c>
      <c r="B48">
        <v>0</v>
      </c>
    </row>
    <row r="49" spans="1:2" x14ac:dyDescent="0.25">
      <c r="A49">
        <v>48</v>
      </c>
      <c r="B49">
        <v>0</v>
      </c>
    </row>
    <row r="50" spans="1:2" x14ac:dyDescent="0.25">
      <c r="A50">
        <v>49</v>
      </c>
      <c r="B50">
        <v>0</v>
      </c>
    </row>
    <row r="51" spans="1:2" x14ac:dyDescent="0.25">
      <c r="A51">
        <v>50</v>
      </c>
      <c r="B51">
        <v>0</v>
      </c>
    </row>
    <row r="52" spans="1:2" x14ac:dyDescent="0.25">
      <c r="A52">
        <v>51</v>
      </c>
      <c r="B52">
        <v>0</v>
      </c>
    </row>
    <row r="53" spans="1:2" x14ac:dyDescent="0.25">
      <c r="A53">
        <v>52</v>
      </c>
      <c r="B53">
        <v>0</v>
      </c>
    </row>
    <row r="54" spans="1:2" x14ac:dyDescent="0.25">
      <c r="A54">
        <v>53</v>
      </c>
      <c r="B54">
        <v>0</v>
      </c>
    </row>
    <row r="55" spans="1:2" x14ac:dyDescent="0.25">
      <c r="A55">
        <v>54</v>
      </c>
      <c r="B55">
        <v>0</v>
      </c>
    </row>
    <row r="56" spans="1:2" x14ac:dyDescent="0.25">
      <c r="A56">
        <v>55</v>
      </c>
      <c r="B56">
        <v>0</v>
      </c>
    </row>
    <row r="57" spans="1:2" x14ac:dyDescent="0.25">
      <c r="A57">
        <v>56</v>
      </c>
      <c r="B57">
        <v>0</v>
      </c>
    </row>
    <row r="58" spans="1:2" x14ac:dyDescent="0.25">
      <c r="A58">
        <v>57</v>
      </c>
      <c r="B58">
        <v>0</v>
      </c>
    </row>
    <row r="59" spans="1:2" x14ac:dyDescent="0.25">
      <c r="A59">
        <v>58</v>
      </c>
      <c r="B59">
        <v>0</v>
      </c>
    </row>
    <row r="60" spans="1:2" x14ac:dyDescent="0.25">
      <c r="A60">
        <v>59</v>
      </c>
      <c r="B60">
        <v>0</v>
      </c>
    </row>
    <row r="61" spans="1:2" x14ac:dyDescent="0.25">
      <c r="A61">
        <v>60</v>
      </c>
      <c r="B61">
        <v>0</v>
      </c>
    </row>
    <row r="62" spans="1:2" x14ac:dyDescent="0.25">
      <c r="A62">
        <v>61</v>
      </c>
      <c r="B62">
        <v>0</v>
      </c>
    </row>
    <row r="63" spans="1:2" x14ac:dyDescent="0.25">
      <c r="A63">
        <v>62</v>
      </c>
      <c r="B63">
        <v>0</v>
      </c>
    </row>
    <row r="64" spans="1:2" x14ac:dyDescent="0.25">
      <c r="A64">
        <v>63</v>
      </c>
      <c r="B64">
        <v>0</v>
      </c>
    </row>
    <row r="65" spans="1:2" x14ac:dyDescent="0.25">
      <c r="A65">
        <v>64</v>
      </c>
      <c r="B65">
        <v>0</v>
      </c>
    </row>
    <row r="66" spans="1:2" x14ac:dyDescent="0.25">
      <c r="A66">
        <v>65</v>
      </c>
      <c r="B66">
        <v>0</v>
      </c>
    </row>
    <row r="67" spans="1:2" x14ac:dyDescent="0.25">
      <c r="A67">
        <v>66</v>
      </c>
      <c r="B67">
        <v>0</v>
      </c>
    </row>
    <row r="68" spans="1:2" x14ac:dyDescent="0.25">
      <c r="A68">
        <v>67</v>
      </c>
      <c r="B68">
        <v>0</v>
      </c>
    </row>
    <row r="69" spans="1:2" x14ac:dyDescent="0.25">
      <c r="A69">
        <v>68</v>
      </c>
      <c r="B69">
        <v>0</v>
      </c>
    </row>
    <row r="70" spans="1:2" x14ac:dyDescent="0.25">
      <c r="A70">
        <v>69</v>
      </c>
      <c r="B70">
        <v>0</v>
      </c>
    </row>
    <row r="71" spans="1:2" x14ac:dyDescent="0.25">
      <c r="A71">
        <v>70</v>
      </c>
      <c r="B71">
        <v>0</v>
      </c>
    </row>
  </sheetData>
  <sheetProtection password="EA33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47"/>
  <sheetViews>
    <sheetView workbookViewId="0">
      <pane xSplit="9" ySplit="9" topLeftCell="J10" activePane="bottomRight" state="frozen"/>
      <selection activeCell="B31" sqref="B31"/>
      <selection pane="topRight" activeCell="B31" sqref="B31"/>
      <selection pane="bottomLeft" activeCell="B31" sqref="B31"/>
      <selection pane="bottomRight" activeCell="B15" sqref="B15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9" style="2" customWidth="1"/>
    <col min="7" max="9" width="7" style="2" customWidth="1"/>
    <col min="10" max="10" width="4.140625" style="3" customWidth="1"/>
    <col min="11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3" customWidth="1"/>
    <col min="22" max="22" width="4.140625" style="4" customWidth="1"/>
    <col min="23" max="23" width="4.140625" style="3" customWidth="1"/>
    <col min="24" max="24" width="4.140625" style="4" customWidth="1"/>
    <col min="25" max="25" width="4.140625" style="2" customWidth="1"/>
    <col min="26" max="26" width="4.140625" style="5" customWidth="1"/>
    <col min="27" max="29" width="4.140625" style="2" customWidth="1"/>
    <col min="30" max="39" width="4.7109375" style="5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3" width="4.42578125" style="2" bestFit="1" customWidth="1"/>
    <col min="44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7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</row>
    <row r="6" spans="1:57" ht="29.45" customHeight="1" x14ac:dyDescent="0.35">
      <c r="A6" s="336" t="s">
        <v>54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</row>
    <row r="7" spans="1:57" ht="13.5" thickBot="1" x14ac:dyDescent="0.25"/>
    <row r="8" spans="1:57" ht="56.2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9" t="s">
        <v>9</v>
      </c>
      <c r="G8" s="350"/>
      <c r="H8" s="351" t="s">
        <v>529</v>
      </c>
      <c r="I8" s="352"/>
      <c r="J8" s="343" t="s">
        <v>8</v>
      </c>
      <c r="K8" s="344"/>
      <c r="L8" s="345"/>
      <c r="M8" s="346" t="s">
        <v>51</v>
      </c>
      <c r="N8" s="347"/>
      <c r="O8" s="348"/>
      <c r="P8" s="343" t="s">
        <v>403</v>
      </c>
      <c r="Q8" s="344"/>
      <c r="R8" s="345"/>
      <c r="S8" s="343" t="s">
        <v>404</v>
      </c>
      <c r="T8" s="344"/>
      <c r="U8" s="345"/>
      <c r="V8" s="343" t="s">
        <v>405</v>
      </c>
      <c r="W8" s="344"/>
      <c r="X8" s="345"/>
      <c r="Y8" s="343" t="s">
        <v>406</v>
      </c>
      <c r="Z8" s="344"/>
      <c r="AA8" s="345"/>
      <c r="AB8" s="343" t="s">
        <v>407</v>
      </c>
      <c r="AC8" s="344"/>
      <c r="AD8" s="345"/>
      <c r="AE8" s="343" t="s">
        <v>408</v>
      </c>
      <c r="AF8" s="344"/>
      <c r="AG8" s="345"/>
      <c r="AH8" s="343" t="s">
        <v>409</v>
      </c>
      <c r="AI8" s="344"/>
      <c r="AJ8" s="345"/>
      <c r="AK8" s="343" t="s">
        <v>410</v>
      </c>
      <c r="AL8" s="344"/>
      <c r="AM8" s="345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7" s="10" customFormat="1" ht="35.25" customHeight="1" thickBot="1" x14ac:dyDescent="0.25">
      <c r="B9" s="338"/>
      <c r="C9" s="340"/>
      <c r="D9" s="338"/>
      <c r="E9" s="342"/>
      <c r="F9" s="249" t="s">
        <v>26</v>
      </c>
      <c r="G9" s="249" t="s">
        <v>25</v>
      </c>
      <c r="H9" s="250" t="s">
        <v>26</v>
      </c>
      <c r="I9" s="250" t="s">
        <v>25</v>
      </c>
      <c r="J9" s="45" t="s">
        <v>25</v>
      </c>
      <c r="K9" s="46" t="s">
        <v>49</v>
      </c>
      <c r="L9" s="47" t="s">
        <v>50</v>
      </c>
      <c r="M9" s="45" t="s">
        <v>25</v>
      </c>
      <c r="N9" s="46" t="s">
        <v>49</v>
      </c>
      <c r="O9" s="47" t="s">
        <v>50</v>
      </c>
      <c r="P9" s="45" t="s">
        <v>25</v>
      </c>
      <c r="Q9" s="46" t="s">
        <v>49</v>
      </c>
      <c r="R9" s="47" t="s">
        <v>50</v>
      </c>
      <c r="S9" s="45" t="s">
        <v>25</v>
      </c>
      <c r="T9" s="46" t="s">
        <v>49</v>
      </c>
      <c r="U9" s="47" t="s">
        <v>50</v>
      </c>
      <c r="V9" s="45" t="s">
        <v>25</v>
      </c>
      <c r="W9" s="46" t="s">
        <v>49</v>
      </c>
      <c r="X9" s="47" t="s">
        <v>50</v>
      </c>
      <c r="Y9" s="45" t="s">
        <v>25</v>
      </c>
      <c r="Z9" s="46" t="s">
        <v>49</v>
      </c>
      <c r="AA9" s="47" t="s">
        <v>50</v>
      </c>
      <c r="AB9" s="45" t="s">
        <v>25</v>
      </c>
      <c r="AC9" s="46" t="s">
        <v>49</v>
      </c>
      <c r="AD9" s="47" t="s">
        <v>50</v>
      </c>
      <c r="AE9" s="45" t="s">
        <v>25</v>
      </c>
      <c r="AF9" s="46" t="s">
        <v>49</v>
      </c>
      <c r="AG9" s="47" t="s">
        <v>50</v>
      </c>
      <c r="AH9" s="45" t="s">
        <v>25</v>
      </c>
      <c r="AI9" s="46" t="s">
        <v>49</v>
      </c>
      <c r="AJ9" s="47" t="s">
        <v>50</v>
      </c>
      <c r="AK9" s="45" t="s">
        <v>25</v>
      </c>
      <c r="AL9" s="46" t="s">
        <v>49</v>
      </c>
      <c r="AM9" s="47" t="s">
        <v>50</v>
      </c>
      <c r="AN9" s="13">
        <f t="shared" ref="AN9:BC9" si="0">SUM(AN10:AN39)</f>
        <v>471</v>
      </c>
      <c r="AO9" s="13">
        <f t="shared" si="0"/>
        <v>895</v>
      </c>
      <c r="AP9" s="13">
        <f t="shared" si="0"/>
        <v>0</v>
      </c>
      <c r="AQ9" s="13">
        <f t="shared" si="0"/>
        <v>2007</v>
      </c>
      <c r="AR9" s="13">
        <f t="shared" si="0"/>
        <v>291</v>
      </c>
      <c r="AS9" s="13">
        <f t="shared" si="0"/>
        <v>1092</v>
      </c>
      <c r="AT9" s="13">
        <f t="shared" si="0"/>
        <v>24</v>
      </c>
      <c r="AU9" s="13">
        <f t="shared" si="0"/>
        <v>0</v>
      </c>
      <c r="AV9" s="13">
        <f t="shared" si="0"/>
        <v>549</v>
      </c>
      <c r="AW9" s="13">
        <f t="shared" si="0"/>
        <v>0</v>
      </c>
      <c r="AX9" s="13">
        <f t="shared" si="0"/>
        <v>0</v>
      </c>
      <c r="AY9" s="13">
        <f t="shared" si="0"/>
        <v>322</v>
      </c>
      <c r="AZ9" s="13">
        <f t="shared" si="0"/>
        <v>6</v>
      </c>
      <c r="BA9" s="13">
        <f t="shared" si="0"/>
        <v>430</v>
      </c>
      <c r="BB9" s="13">
        <f t="shared" si="0"/>
        <v>0</v>
      </c>
      <c r="BC9" s="13">
        <f t="shared" si="0"/>
        <v>0</v>
      </c>
    </row>
    <row r="10" spans="1:57" s="6" customFormat="1" ht="15" x14ac:dyDescent="0.25">
      <c r="A10" s="14">
        <f t="shared" ref="A10:A41" si="1">I10</f>
        <v>1</v>
      </c>
      <c r="B10" s="15" t="s">
        <v>31</v>
      </c>
      <c r="C10" s="16">
        <v>2003</v>
      </c>
      <c r="D10" s="17" t="s">
        <v>13</v>
      </c>
      <c r="E10" s="202">
        <v>2659648</v>
      </c>
      <c r="F10" s="286">
        <f t="shared" ref="F10:F41" si="2">K10+N10+Q10+T10+W10+Z10+AC10+AF10+AI10+AL10</f>
        <v>875</v>
      </c>
      <c r="G10" s="287">
        <f t="shared" ref="G10:G41" si="3">RANK(F10,$F$10:$F$50,0)</f>
        <v>1</v>
      </c>
      <c r="H10" s="255">
        <f>IF(AK10&gt;0,(LARGE((K10,Q10,T10,W10,Z10,AC10,AF10,AI10),1)+LARGE((K10,Q10,T10,W10,Z10,AC10,AF10,AI10),2)+LARGE((K10,Q10,T10,W10,Z10,AC10,AF10,AI10),3)+LARGE((K10,Q10,T10,W10,Z10,AC10,AF10,AI10),4)+AL10),(LARGE((K10,Q10,T10,W10,Z10,AC10,AF10,AI10),1)+LARGE((K10,Q10,T10,W10,Z10,AC10,AF10,AI10),2)+LARGE((K10,Q10,T10,W10,Z10,AC10,AF10,AI10),3)+LARGE((K10,Q10,T10,W10,Z10,AC10,AF10,AI10),4)+LARGE((K10,Q10,T10,W10,Z10,AC10,AF10,AI10),5)))</f>
        <v>500</v>
      </c>
      <c r="I10" s="256">
        <f t="shared" ref="I10:I41" si="4">RANK(H10,$H$10:$H$51,0)</f>
        <v>1</v>
      </c>
      <c r="J10" s="132">
        <v>5</v>
      </c>
      <c r="K10" s="18">
        <f>IF(J10="",0,VLOOKUP(J10,'points ind'!$A$2:$B$52,2,FALSE))</f>
        <v>80</v>
      </c>
      <c r="L10" s="65">
        <f>IF(J10="",0,VLOOKUP(J10,'points clubs'!$A$2:$B$51,2,FALSE))</f>
        <v>60</v>
      </c>
      <c r="M10" s="66"/>
      <c r="N10" s="67">
        <f>IF(M10="",0,VLOOKUP(M10,'points ind'!$A$2:$B$52,2,FALSE))</f>
        <v>0</v>
      </c>
      <c r="O10" s="68">
        <f>IF(M10="",0,VLOOKUP(M10,'points clubs'!$A$2:$B$51,2,FALSE))</f>
        <v>0</v>
      </c>
      <c r="P10" s="40">
        <v>1</v>
      </c>
      <c r="Q10" s="18">
        <f>IF(P10="",0,VLOOKUP(P10,'points ind'!$A$2:$B$52,2,FALSE))</f>
        <v>100</v>
      </c>
      <c r="R10" s="65">
        <f>IF(P10="",0,VLOOKUP(P10,'points clubs'!$A$2:$B$51,2,FALSE))</f>
        <v>100</v>
      </c>
      <c r="S10" s="40">
        <v>1</v>
      </c>
      <c r="T10" s="18">
        <f>IF(S10="",0,VLOOKUP(S10,'points ind'!$A$2:$B$52,2,FALSE))</f>
        <v>100</v>
      </c>
      <c r="U10" s="65">
        <f>IF(S10="",0,VLOOKUP(S10,'points clubs'!$A$2:$B$51,2,FALSE))</f>
        <v>100</v>
      </c>
      <c r="V10" s="40">
        <v>1</v>
      </c>
      <c r="W10" s="18">
        <f>IF(V10="",0,VLOOKUP(V10,'points ind'!$A$2:$B$52,2,FALSE))</f>
        <v>100</v>
      </c>
      <c r="X10" s="65">
        <f>IF(V10="",0,VLOOKUP(V10,'points clubs'!$A$2:$B$51,2,FALSE))</f>
        <v>100</v>
      </c>
      <c r="Y10" s="132">
        <v>2</v>
      </c>
      <c r="Z10" s="18">
        <f>IF(Y10="",0,VLOOKUP(Y10,'points ind'!$A$2:$B$52,2,FALSE))</f>
        <v>95</v>
      </c>
      <c r="AA10" s="65">
        <f>IF(Y10="",0,VLOOKUP(Y10,'points clubs'!$A$2:$B$51,2,FALSE))</f>
        <v>90</v>
      </c>
      <c r="AB10" s="40">
        <v>1</v>
      </c>
      <c r="AC10" s="18">
        <f>IF(AB10="",0,VLOOKUP(AB10,'points ind'!$A$2:$B$52,2,FALSE))</f>
        <v>100</v>
      </c>
      <c r="AD10" s="65">
        <f>IF(AB10="",0,VLOOKUP(AB10,'points clubs'!$A$2:$B$51,2,FALSE))</f>
        <v>100</v>
      </c>
      <c r="AE10" s="40">
        <v>1</v>
      </c>
      <c r="AF10" s="18">
        <f>IF(AE10="",0,VLOOKUP(AE10,'points ind'!$A$2:$B$52,2,FALSE))</f>
        <v>100</v>
      </c>
      <c r="AG10" s="65">
        <f>IF(AE10="",0,VLOOKUP(AE10,'points clubs'!$A$2:$B$51,2,FALSE))</f>
        <v>100</v>
      </c>
      <c r="AH10" s="146">
        <v>1</v>
      </c>
      <c r="AI10" s="18">
        <f>IF(AH10="",0,VLOOKUP(AH10,'points ind'!$A$2:$B$52,2,FALSE))</f>
        <v>100</v>
      </c>
      <c r="AJ10" s="65">
        <f>IF(AH10="",0,VLOOKUP(AH10,'points clubs'!$A$2:$B$51,2,FALSE))</f>
        <v>100</v>
      </c>
      <c r="AK10" s="132">
        <v>1</v>
      </c>
      <c r="AL10" s="18">
        <f>IF(AK10="",0,VLOOKUP(AK10,'points ind'!$A$2:$B$52,2,FALSE))</f>
        <v>100</v>
      </c>
      <c r="AM10" s="65">
        <f>IF(AK10="",0,VLOOKUP(AK10,'points clubs'!$A$2:$B$51,2,FALSE))</f>
        <v>100</v>
      </c>
      <c r="AN10" s="15">
        <f t="shared" ref="AN10:AN41" si="5">IF($D10="areches",SUM($L10,$O10,$R10,$U10,$X10,$AA10,$AD10,$AG10,$AJ10,$AM10),0)</f>
        <v>0</v>
      </c>
      <c r="AO10" s="16">
        <f t="shared" ref="AO10:AO41" si="6">IF($D10="bauges",SUM($L10,$O10,$R10,$U10,$X10,$AA10,$AD10,$AG10,$AJ10,$AM10),0)</f>
        <v>0</v>
      </c>
      <c r="AP10" s="16">
        <f t="shared" ref="AP10:AP41" si="7">IF($D10="bessans",SUM($L10,$O10,$R10,$U10,$X10,$AA10,$AD10,$AG10,$AJ10,$AM10),0)</f>
        <v>0</v>
      </c>
      <c r="AQ10" s="16">
        <f t="shared" ref="AQ10:AQ41" si="8">IF($D10="bozel",SUM($L10,$O10,$R10,$U10,$X10,$AA10,$AD10,$AG10,$AJ10,$AM10),0)</f>
        <v>850</v>
      </c>
      <c r="AR10" s="16">
        <f t="shared" ref="AR10:AR41" si="9">IF($D10="courchevel",SUM($L10,$O10,$R10,$U10,$X10,$AA10,$AD10,$AG10,$AJ10,$AM10),0)</f>
        <v>0</v>
      </c>
      <c r="AS10" s="16">
        <f t="shared" ref="AS10:AS41" si="10">IF($D10="feclaz",SUM($L10,$O10,$R10,$U10,$X10,$AA10,$AD10,$AG10,$AJ10,$AM10),0)</f>
        <v>0</v>
      </c>
      <c r="AT10" s="16">
        <f t="shared" ref="AT10:AT41" si="11">IF($D10="karellis",SUM($L10,$O10,$R10,$U10,$X10,$AA10,$AD10,$AG10,$AJ10,$AM10),0)</f>
        <v>0</v>
      </c>
      <c r="AU10" s="16">
        <f t="shared" ref="AU10:AU41" si="12">IF($D10="menuires",SUM($L10,$O10,$R10,$U10,$X10,$AA10,$AD10,$AG10,$AJ10,$AM10),0)</f>
        <v>0</v>
      </c>
      <c r="AV10" s="16">
        <f t="shared" ref="AV10:AV41" si="13">IF($D10="meribel",SUM($L10,$O10,$R10,$U10,$X10,$AA10,$AD10,$AG10,$AJ10,$AM10),0)</f>
        <v>0</v>
      </c>
      <c r="AW10" s="16">
        <f t="shared" ref="AW10:AW41" si="14">IF($D10="monolithe",SUM($L10,$O10,$R10,$U10,$X10,$AA10,$AD10,$AG10,$AJ10,$AM10),0)</f>
        <v>0</v>
      </c>
      <c r="AX10" s="16">
        <f t="shared" ref="AX10:AX41" si="15">IF($D10="peisey",SUM($L10,$O10,$R10,$U10,$X10,$AA10,$AD10,$AG10,$AJ10,$AM10),0)</f>
        <v>0</v>
      </c>
      <c r="AY10" s="16">
        <f t="shared" ref="AY10:AY41" si="16">IF($D10="revard",SUM($L10,$O10,$R10,$U10,$X10,$AA10,$AD10,$AG10,$AJ10,$AM10),0)</f>
        <v>0</v>
      </c>
      <c r="AZ10" s="16">
        <f t="shared" ref="AZ10:AZ41" si="17">IF($D10="saisies",SUM($L10,$O10,$R10,$U10,$X10,$AA10,$AD10,$AG10,$AJ10,$AM10),0)</f>
        <v>0</v>
      </c>
      <c r="BA10" s="16">
        <f t="shared" ref="BA10:BA41" si="18">IF($D10="valcenis",SUM($L10,$O10,$R10,$U10,$X10,$AA10,$AD10,$AG10,$AJ10,$AM10),0)</f>
        <v>0</v>
      </c>
      <c r="BB10" s="20">
        <f t="shared" ref="BB10:BB41" si="19">IF($D10="valloire",SUM($L10,$O10,$R10,$U10,$X10,$AA10,$AD10,$AG10,$AJ10,$AM10),0)</f>
        <v>0</v>
      </c>
      <c r="BC10" s="20">
        <f t="shared" ref="BC10:BC41" si="20">IF($D10="naves",SUM($L10,$O10,$R10,$U10,$X10,$AA10,$AD10,$AG10,$AJ10,$AM10),0)</f>
        <v>0</v>
      </c>
      <c r="BE10" s="6">
        <f>BD10</f>
        <v>0</v>
      </c>
    </row>
    <row r="11" spans="1:57" s="6" customFormat="1" ht="15" x14ac:dyDescent="0.25">
      <c r="A11" s="21">
        <f t="shared" si="1"/>
        <v>2</v>
      </c>
      <c r="B11" s="22" t="s">
        <v>29</v>
      </c>
      <c r="C11" s="23">
        <v>2003</v>
      </c>
      <c r="D11" s="24" t="s">
        <v>13</v>
      </c>
      <c r="E11" s="142">
        <v>2665168</v>
      </c>
      <c r="F11" s="288">
        <f t="shared" si="2"/>
        <v>760</v>
      </c>
      <c r="G11" s="289">
        <f t="shared" si="3"/>
        <v>2</v>
      </c>
      <c r="H11" s="257">
        <f>IF(AK11&gt;0,(LARGE((K11,Q11,T11,W11,Z11,AC11,AF11,AI11),1)+LARGE((K11,Q11,T11,W11,Z11,AC11,AF11,AI11),2)+LARGE((K11,Q11,T11,W11,Z11,AC11,AF11,AI11),3)+LARGE((K11,Q11,T11,W11,Z11,AC11,AF11,AI11),4)+AL11),(LARGE((K11,Q11,T11,W11,Z11,AC11,AF11,AI11),1)+LARGE((K11,Q11,T11,W11,Z11,AC11,AF11,AI11),2)+LARGE((K11,Q11,T11,W11,Z11,AC11,AF11,AI11),3)+LARGE((K11,Q11,T11,W11,Z11,AC11,AF11,AI11),4)+LARGE((K11,Q11,T11,W11,Z11,AC11,AF11,AI11),5)))</f>
        <v>445</v>
      </c>
      <c r="I11" s="258">
        <f t="shared" si="4"/>
        <v>2</v>
      </c>
      <c r="J11" s="41">
        <v>3</v>
      </c>
      <c r="K11" s="25">
        <f>IF(J11="",0,VLOOKUP(J11,'points ind'!$A$2:$B$52,2,FALSE))</f>
        <v>90</v>
      </c>
      <c r="L11" s="48">
        <f>IF(J11="",0,VLOOKUP(J11,'points clubs'!$A$2:$B$51,2,FALSE))</f>
        <v>80</v>
      </c>
      <c r="M11" s="52"/>
      <c r="N11" s="53">
        <f>IF(M11="",0,VLOOKUP(M11,'points ind'!$A$2:$B$52,2,FALSE))</f>
        <v>0</v>
      </c>
      <c r="O11" s="51">
        <f>IF(M11="",0,VLOOKUP(M11,'points clubs'!$A$2:$B$51,2,FALSE))</f>
        <v>0</v>
      </c>
      <c r="P11" s="41">
        <v>9</v>
      </c>
      <c r="Q11" s="25">
        <f>IF(P11="",0,VLOOKUP(P11,'points ind'!$A$2:$B$52,2,FALSE))</f>
        <v>60</v>
      </c>
      <c r="R11" s="48">
        <f>IF(P11="",0,VLOOKUP(P11,'points clubs'!$A$2:$B$51,2,FALSE))</f>
        <v>25</v>
      </c>
      <c r="S11" s="41">
        <v>2</v>
      </c>
      <c r="T11" s="25">
        <f>IF(S11="",0,VLOOKUP(S11,'points ind'!$A$2:$B$52,2,FALSE))</f>
        <v>95</v>
      </c>
      <c r="U11" s="48">
        <f>IF(S11="",0,VLOOKUP(S11,'points clubs'!$A$2:$B$51,2,FALSE))</f>
        <v>90</v>
      </c>
      <c r="V11" s="41">
        <v>4</v>
      </c>
      <c r="W11" s="25">
        <f>IF(V11="",0,VLOOKUP(V11,'points ind'!$A$2:$B$52,2,FALSE))</f>
        <v>85</v>
      </c>
      <c r="X11" s="48">
        <f>IF(V11="",0,VLOOKUP(V11,'points clubs'!$A$2:$B$51,2,FALSE))</f>
        <v>70</v>
      </c>
      <c r="Y11" s="41">
        <v>4</v>
      </c>
      <c r="Z11" s="25">
        <f>IF(Y11="",0,VLOOKUP(Y11,'points ind'!$A$2:$B$52,2,FALSE))</f>
        <v>85</v>
      </c>
      <c r="AA11" s="48">
        <f>IF(Y11="",0,VLOOKUP(Y11,'points clubs'!$A$2:$B$51,2,FALSE))</f>
        <v>70</v>
      </c>
      <c r="AB11" s="41">
        <v>4</v>
      </c>
      <c r="AC11" s="25">
        <f>IF(AB11="",0,VLOOKUP(AB11,'points ind'!$A$2:$B$52,2,FALSE))</f>
        <v>85</v>
      </c>
      <c r="AD11" s="48">
        <f>IF(AB11="",0,VLOOKUP(AB11,'points clubs'!$A$2:$B$51,2,FALSE))</f>
        <v>70</v>
      </c>
      <c r="AE11" s="41">
        <v>2</v>
      </c>
      <c r="AF11" s="25">
        <f>IF(AE11="",0,VLOOKUP(AE11,'points ind'!$A$2:$B$52,2,FALSE))</f>
        <v>95</v>
      </c>
      <c r="AG11" s="48">
        <f>IF(AE11="",0,VLOOKUP(AE11,'points clubs'!$A$2:$B$51,2,FALSE))</f>
        <v>90</v>
      </c>
      <c r="AH11" s="41">
        <v>3</v>
      </c>
      <c r="AI11" s="25">
        <f>IF(AH11="",0,VLOOKUP(AH11,'points ind'!$A$2:$B$52,2,FALSE))</f>
        <v>90</v>
      </c>
      <c r="AJ11" s="48">
        <f>IF(AH11="",0,VLOOKUP(AH11,'points clubs'!$A$2:$B$51,2,FALSE))</f>
        <v>80</v>
      </c>
      <c r="AK11" s="41">
        <v>6</v>
      </c>
      <c r="AL11" s="25">
        <f>IF(AK11="",0,VLOOKUP(AK11,'points ind'!$A$2:$B$52,2,FALSE))</f>
        <v>75</v>
      </c>
      <c r="AM11" s="48">
        <f>IF(AK11="",0,VLOOKUP(AK11,'points clubs'!$A$2:$B$51,2,FALSE))</f>
        <v>50</v>
      </c>
      <c r="AN11" s="22">
        <f t="shared" si="5"/>
        <v>0</v>
      </c>
      <c r="AO11" s="23">
        <f t="shared" si="6"/>
        <v>0</v>
      </c>
      <c r="AP11" s="23">
        <f t="shared" si="7"/>
        <v>0</v>
      </c>
      <c r="AQ11" s="23">
        <f t="shared" si="8"/>
        <v>625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13"/>
        <v>0</v>
      </c>
      <c r="AW11" s="23">
        <f t="shared" si="14"/>
        <v>0</v>
      </c>
      <c r="AX11" s="23">
        <f t="shared" si="15"/>
        <v>0</v>
      </c>
      <c r="AY11" s="23">
        <f t="shared" si="16"/>
        <v>0</v>
      </c>
      <c r="AZ11" s="23">
        <f t="shared" si="17"/>
        <v>0</v>
      </c>
      <c r="BA11" s="23">
        <f t="shared" si="18"/>
        <v>0</v>
      </c>
      <c r="BB11" s="27">
        <f t="shared" si="19"/>
        <v>0</v>
      </c>
      <c r="BC11" s="27">
        <f t="shared" si="20"/>
        <v>0</v>
      </c>
    </row>
    <row r="12" spans="1:57" s="6" customFormat="1" ht="15" x14ac:dyDescent="0.25">
      <c r="A12" s="21">
        <f t="shared" si="1"/>
        <v>3</v>
      </c>
      <c r="B12" s="22" t="s">
        <v>33</v>
      </c>
      <c r="C12" s="23">
        <v>2003</v>
      </c>
      <c r="D12" s="24" t="s">
        <v>13</v>
      </c>
      <c r="E12" s="142">
        <v>2654445</v>
      </c>
      <c r="F12" s="288">
        <f t="shared" si="2"/>
        <v>661</v>
      </c>
      <c r="G12" s="289">
        <f t="shared" si="3"/>
        <v>4</v>
      </c>
      <c r="H12" s="257">
        <f>IF(AK12&gt;0,(LARGE((K12,Q12,T12,W12,Z12,AC12,AF12,AI12),1)+LARGE((K12,Q12,T12,W12,Z12,AC12,AF12,AI12),2)+LARGE((K12,Q12,T12,W12,Z12,AC12,AF12,AI12),3)+LARGE((K12,Q12,T12,W12,Z12,AC12,AF12,AI12),4)+AL12),(LARGE((K12,Q12,T12,W12,Z12,AC12,AF12,AI12),1)+LARGE((K12,Q12,T12,W12,Z12,AC12,AF12,AI12),2)+LARGE((K12,Q12,T12,W12,Z12,AC12,AF12,AI12),3)+LARGE((K12,Q12,T12,W12,Z12,AC12,AF12,AI12),4)+LARGE((K12,Q12,T12,W12,Z12,AC12,AF12,AI12),5)))</f>
        <v>420</v>
      </c>
      <c r="I12" s="258">
        <f t="shared" si="4"/>
        <v>3</v>
      </c>
      <c r="J12" s="41">
        <v>7</v>
      </c>
      <c r="K12" s="25">
        <f>IF(J12="",0,VLOOKUP(J12,'points ind'!$A$2:$B$52,2,FALSE))</f>
        <v>70</v>
      </c>
      <c r="L12" s="48">
        <f>IF(J12="",0,VLOOKUP(J12,'points clubs'!$A$2:$B$51,2,FALSE))</f>
        <v>40</v>
      </c>
      <c r="M12" s="52"/>
      <c r="N12" s="53">
        <f>IF(M12="",0,VLOOKUP(M12,'points ind'!$A$2:$B$52,2,FALSE))</f>
        <v>0</v>
      </c>
      <c r="O12" s="51">
        <f>IF(M12="",0,VLOOKUP(M12,'points clubs'!$A$2:$B$51,2,FALSE))</f>
        <v>0</v>
      </c>
      <c r="P12" s="41">
        <v>8</v>
      </c>
      <c r="Q12" s="25">
        <f>IF(P12="",0,VLOOKUP(P12,'points ind'!$A$2:$B$52,2,FALSE))</f>
        <v>65</v>
      </c>
      <c r="R12" s="48">
        <f>IF(P12="",0,VLOOKUP(P12,'points clubs'!$A$2:$B$51,2,FALSE))</f>
        <v>30</v>
      </c>
      <c r="S12" s="41">
        <v>18</v>
      </c>
      <c r="T12" s="25">
        <f>IF(S12="",0,VLOOKUP(S12,'points ind'!$A$2:$B$52,2,FALSE))</f>
        <v>36</v>
      </c>
      <c r="U12" s="48">
        <f>IF(S12="",0,VLOOKUP(S12,'points clubs'!$A$2:$B$51,2,FALSE))</f>
        <v>6</v>
      </c>
      <c r="V12" s="41">
        <v>2</v>
      </c>
      <c r="W12" s="25">
        <f>IF(V12="",0,VLOOKUP(V12,'points ind'!$A$2:$B$52,2,FALSE))</f>
        <v>95</v>
      </c>
      <c r="X12" s="48">
        <f>IF(V12="",0,VLOOKUP(V12,'points clubs'!$A$2:$B$51,2,FALSE))</f>
        <v>90</v>
      </c>
      <c r="Y12" s="41">
        <v>5</v>
      </c>
      <c r="Z12" s="25">
        <f>IF(Y12="",0,VLOOKUP(Y12,'points ind'!$A$2:$B$52,2,FALSE))</f>
        <v>80</v>
      </c>
      <c r="AA12" s="48">
        <f>IF(Y12="",0,VLOOKUP(Y12,'points clubs'!$A$2:$B$51,2,FALSE))</f>
        <v>60</v>
      </c>
      <c r="AB12" s="41">
        <v>2</v>
      </c>
      <c r="AC12" s="25">
        <f>IF(AB12="",0,VLOOKUP(AB12,'points ind'!$A$2:$B$52,2,FALSE))</f>
        <v>95</v>
      </c>
      <c r="AD12" s="48">
        <f>IF(AB12="",0,VLOOKUP(AB12,'points clubs'!$A$2:$B$51,2,FALSE))</f>
        <v>90</v>
      </c>
      <c r="AE12" s="41">
        <v>7</v>
      </c>
      <c r="AF12" s="25">
        <f>IF(AE12="",0,VLOOKUP(AE12,'points ind'!$A$2:$B$52,2,FALSE))</f>
        <v>70</v>
      </c>
      <c r="AG12" s="48">
        <f>IF(AE12="",0,VLOOKUP(AE12,'points clubs'!$A$2:$B$51,2,FALSE))</f>
        <v>40</v>
      </c>
      <c r="AH12" s="41">
        <v>5</v>
      </c>
      <c r="AI12" s="25">
        <f>IF(AH12="",0,VLOOKUP(AH12,'points ind'!$A$2:$B$52,2,FALSE))</f>
        <v>80</v>
      </c>
      <c r="AJ12" s="48">
        <f>IF(AH12="",0,VLOOKUP(AH12,'points clubs'!$A$2:$B$51,2,FALSE))</f>
        <v>60</v>
      </c>
      <c r="AK12" s="41">
        <v>7</v>
      </c>
      <c r="AL12" s="25">
        <f>IF(AK12="",0,VLOOKUP(AK12,'points ind'!$A$2:$B$52,2,FALSE))</f>
        <v>70</v>
      </c>
      <c r="AM12" s="48">
        <f>IF(AK12="",0,VLOOKUP(AK12,'points clubs'!$A$2:$B$51,2,FALSE))</f>
        <v>40</v>
      </c>
      <c r="AN12" s="22">
        <f t="shared" si="5"/>
        <v>0</v>
      </c>
      <c r="AO12" s="23">
        <f t="shared" si="6"/>
        <v>0</v>
      </c>
      <c r="AP12" s="23">
        <f t="shared" si="7"/>
        <v>0</v>
      </c>
      <c r="AQ12" s="23">
        <f t="shared" si="8"/>
        <v>456</v>
      </c>
      <c r="AR12" s="23">
        <f t="shared" si="9"/>
        <v>0</v>
      </c>
      <c r="AS12" s="23">
        <f t="shared" si="10"/>
        <v>0</v>
      </c>
      <c r="AT12" s="23">
        <f t="shared" si="11"/>
        <v>0</v>
      </c>
      <c r="AU12" s="23">
        <f t="shared" si="12"/>
        <v>0</v>
      </c>
      <c r="AV12" s="23">
        <f t="shared" si="13"/>
        <v>0</v>
      </c>
      <c r="AW12" s="23">
        <f t="shared" si="14"/>
        <v>0</v>
      </c>
      <c r="AX12" s="23">
        <f t="shared" si="15"/>
        <v>0</v>
      </c>
      <c r="AY12" s="23">
        <f t="shared" si="16"/>
        <v>0</v>
      </c>
      <c r="AZ12" s="23">
        <f t="shared" si="17"/>
        <v>0</v>
      </c>
      <c r="BA12" s="23">
        <f t="shared" si="18"/>
        <v>0</v>
      </c>
      <c r="BB12" s="27">
        <f t="shared" si="19"/>
        <v>0</v>
      </c>
      <c r="BC12" s="27">
        <f t="shared" si="20"/>
        <v>0</v>
      </c>
    </row>
    <row r="13" spans="1:57" s="6" customFormat="1" ht="15" x14ac:dyDescent="0.25">
      <c r="A13" s="21">
        <f t="shared" si="1"/>
        <v>4</v>
      </c>
      <c r="B13" s="22" t="s">
        <v>28</v>
      </c>
      <c r="C13" s="23">
        <v>2003</v>
      </c>
      <c r="D13" s="24" t="s">
        <v>11</v>
      </c>
      <c r="E13" s="142">
        <v>2670449</v>
      </c>
      <c r="F13" s="288">
        <f t="shared" si="2"/>
        <v>701</v>
      </c>
      <c r="G13" s="289">
        <f t="shared" si="3"/>
        <v>3</v>
      </c>
      <c r="H13" s="257">
        <f>IF(AK13&gt;0,(LARGE((K13,Q13,T13,W13,Z13,AC13,AF13,AI13),1)+LARGE((K13,Q13,T13,W13,Z13,AC13,AF13,AI13),2)+LARGE((K13,Q13,T13,W13,Z13,AC13,AF13,AI13),3)+LARGE((K13,Q13,T13,W13,Z13,AC13,AF13,AI13),4)+AL13),(LARGE((K13,Q13,T13,W13,Z13,AC13,AF13,AI13),1)+LARGE((K13,Q13,T13,W13,Z13,AC13,AF13,AI13),2)+LARGE((K13,Q13,T13,W13,Z13,AC13,AF13,AI13),3)+LARGE((K13,Q13,T13,W13,Z13,AC13,AF13,AI13),4)+LARGE((K13,Q13,T13,W13,Z13,AC13,AF13,AI13),5)))</f>
        <v>416</v>
      </c>
      <c r="I13" s="258">
        <f t="shared" si="4"/>
        <v>4</v>
      </c>
      <c r="J13" s="41">
        <v>2</v>
      </c>
      <c r="K13" s="25">
        <f>IF(J13="",0,VLOOKUP(J13,'points ind'!$A$2:$B$52,2,FALSE))</f>
        <v>95</v>
      </c>
      <c r="L13" s="48">
        <f>IF(J13="",0,VLOOKUP(J13,'points clubs'!$A$2:$B$51,2,FALSE))</f>
        <v>90</v>
      </c>
      <c r="M13" s="52"/>
      <c r="N13" s="53">
        <f>IF(M13="",0,VLOOKUP(M13,'points ind'!$A$2:$B$52,2,FALSE))</f>
        <v>0</v>
      </c>
      <c r="O13" s="51">
        <f>IF(M13="",0,VLOOKUP(M13,'points clubs'!$A$2:$B$51,2,FALSE))</f>
        <v>0</v>
      </c>
      <c r="P13" s="41">
        <v>5</v>
      </c>
      <c r="Q13" s="25">
        <f>IF(P13="",0,VLOOKUP(P13,'points ind'!$A$2:$B$52,2,FALSE))</f>
        <v>80</v>
      </c>
      <c r="R13" s="48">
        <f>IF(P13="",0,VLOOKUP(P13,'points clubs'!$A$2:$B$51,2,FALSE))</f>
        <v>60</v>
      </c>
      <c r="S13" s="41">
        <v>11</v>
      </c>
      <c r="T13" s="25">
        <f>IF(S13="",0,VLOOKUP(S13,'points ind'!$A$2:$B$52,2,FALSE))</f>
        <v>50</v>
      </c>
      <c r="U13" s="48">
        <f>IF(S13="",0,VLOOKUP(S13,'points clubs'!$A$2:$B$51,2,FALSE))</f>
        <v>20</v>
      </c>
      <c r="V13" s="41">
        <v>5</v>
      </c>
      <c r="W13" s="25">
        <f>IF(V13="",0,VLOOKUP(V13,'points ind'!$A$2:$B$52,2,FALSE))</f>
        <v>80</v>
      </c>
      <c r="X13" s="48">
        <f>IF(V13="",0,VLOOKUP(V13,'points clubs'!$A$2:$B$51,2,FALSE))</f>
        <v>60</v>
      </c>
      <c r="Y13" s="134">
        <v>1</v>
      </c>
      <c r="Z13" s="25">
        <f>IF(Y13="",0,VLOOKUP(Y13,'points ind'!$A$2:$B$52,2,FALSE))</f>
        <v>100</v>
      </c>
      <c r="AA13" s="48">
        <f>IF(Y13="",0,VLOOKUP(Y13,'points clubs'!$A$2:$B$51,2,FALSE))</f>
        <v>100</v>
      </c>
      <c r="AB13" s="41">
        <v>6</v>
      </c>
      <c r="AC13" s="25">
        <f>IF(AB13="",0,VLOOKUP(AB13,'points ind'!$A$2:$B$52,2,FALSE))</f>
        <v>75</v>
      </c>
      <c r="AD13" s="48">
        <f>IF(AB13="",0,VLOOKUP(AB13,'points clubs'!$A$2:$B$51,2,FALSE))</f>
        <v>50</v>
      </c>
      <c r="AE13" s="41">
        <v>3</v>
      </c>
      <c r="AF13" s="25">
        <f>IF(AE13="",0,VLOOKUP(AE13,'points ind'!$A$2:$B$52,2,FALSE))</f>
        <v>90</v>
      </c>
      <c r="AG13" s="48">
        <f>IF(AE13="",0,VLOOKUP(AE13,'points clubs'!$A$2:$B$51,2,FALSE))</f>
        <v>80</v>
      </c>
      <c r="AH13" s="41">
        <v>4</v>
      </c>
      <c r="AI13" s="25">
        <f>IF(AH13="",0,VLOOKUP(AH13,'points ind'!$A$2:$B$52,2,FALSE))</f>
        <v>85</v>
      </c>
      <c r="AJ13" s="48">
        <f>IF(AH13="",0,VLOOKUP(AH13,'points clubs'!$A$2:$B$51,2,FALSE))</f>
        <v>70</v>
      </c>
      <c r="AK13" s="41">
        <v>13</v>
      </c>
      <c r="AL13" s="25">
        <f>IF(AK13="",0,VLOOKUP(AK13,'points ind'!$A$2:$B$52,2,FALSE))</f>
        <v>46</v>
      </c>
      <c r="AM13" s="48">
        <f>IF(AK13="",0,VLOOKUP(AK13,'points clubs'!$A$2:$B$51,2,FALSE))</f>
        <v>16</v>
      </c>
      <c r="AN13" s="22">
        <f t="shared" si="5"/>
        <v>0</v>
      </c>
      <c r="AO13" s="23">
        <f t="shared" si="6"/>
        <v>546</v>
      </c>
      <c r="AP13" s="23">
        <f t="shared" si="7"/>
        <v>0</v>
      </c>
      <c r="AQ13" s="23">
        <f t="shared" si="8"/>
        <v>0</v>
      </c>
      <c r="AR13" s="23">
        <f t="shared" si="9"/>
        <v>0</v>
      </c>
      <c r="AS13" s="23">
        <f t="shared" si="10"/>
        <v>0</v>
      </c>
      <c r="AT13" s="23">
        <f t="shared" si="11"/>
        <v>0</v>
      </c>
      <c r="AU13" s="23">
        <f t="shared" si="12"/>
        <v>0</v>
      </c>
      <c r="AV13" s="23">
        <f t="shared" si="13"/>
        <v>0</v>
      </c>
      <c r="AW13" s="23">
        <f t="shared" si="14"/>
        <v>0</v>
      </c>
      <c r="AX13" s="23">
        <f t="shared" si="15"/>
        <v>0</v>
      </c>
      <c r="AY13" s="23">
        <f t="shared" si="16"/>
        <v>0</v>
      </c>
      <c r="AZ13" s="23">
        <f t="shared" si="17"/>
        <v>0</v>
      </c>
      <c r="BA13" s="23">
        <f t="shared" si="18"/>
        <v>0</v>
      </c>
      <c r="BB13" s="27">
        <f t="shared" si="19"/>
        <v>0</v>
      </c>
      <c r="BC13" s="27">
        <f t="shared" si="20"/>
        <v>0</v>
      </c>
    </row>
    <row r="14" spans="1:57" s="6" customFormat="1" ht="15" x14ac:dyDescent="0.25">
      <c r="A14" s="21">
        <f t="shared" si="1"/>
        <v>5</v>
      </c>
      <c r="B14" s="22" t="s">
        <v>378</v>
      </c>
      <c r="C14" s="29">
        <v>2003</v>
      </c>
      <c r="D14" s="30" t="s">
        <v>52</v>
      </c>
      <c r="E14" s="143">
        <v>2657793</v>
      </c>
      <c r="F14" s="288">
        <f t="shared" si="2"/>
        <v>610</v>
      </c>
      <c r="G14" s="289">
        <f t="shared" si="3"/>
        <v>7</v>
      </c>
      <c r="H14" s="257">
        <f>IF(AK14&gt;0,(LARGE((K14,Q14,T14,W14,Z14,AC14,AF14,AI14),1)+LARGE((K14,Q14,T14,W14,Z14,AC14,AF14,AI14),2)+LARGE((K14,Q14,T14,W14,Z14,AC14,AF14,AI14),3)+LARGE((K14,Q14,T14,W14,Z14,AC14,AF14,AI14),4)+AL14),(LARGE((K14,Q14,T14,W14,Z14,AC14,AF14,AI14),1)+LARGE((K14,Q14,T14,W14,Z14,AC14,AF14,AI14),2)+LARGE((K14,Q14,T14,W14,Z14,AC14,AF14,AI14),3)+LARGE((K14,Q14,T14,W14,Z14,AC14,AF14,AI14),4)+LARGE((K14,Q14,T14,W14,Z14,AC14,AF14,AI14),5)))</f>
        <v>415</v>
      </c>
      <c r="I14" s="258">
        <f t="shared" si="4"/>
        <v>5</v>
      </c>
      <c r="J14" s="41"/>
      <c r="K14" s="25">
        <f>IF(J14="",0,VLOOKUP(J14,'points ind'!$A$2:$B$52,2,FALSE))</f>
        <v>0</v>
      </c>
      <c r="L14" s="48">
        <f>IF(J14="",0,VLOOKUP(J14,'points clubs'!$A$2:$B$51,2,FALSE))</f>
        <v>0</v>
      </c>
      <c r="M14" s="52"/>
      <c r="N14" s="53">
        <f>IF(M14="",0,VLOOKUP(M14,'points ind'!$A$2:$B$52,2,FALSE))</f>
        <v>0</v>
      </c>
      <c r="O14" s="51">
        <f>IF(M14="",0,VLOOKUP(M14,'points clubs'!$A$2:$B$51,2,FALSE))</f>
        <v>0</v>
      </c>
      <c r="P14" s="41">
        <v>2</v>
      </c>
      <c r="Q14" s="25">
        <f>IF(P14="",0,VLOOKUP(P14,'points ind'!$A$2:$B$52,2,FALSE))</f>
        <v>95</v>
      </c>
      <c r="R14" s="48">
        <f>IF(P14="",0,VLOOKUP(P14,'points clubs'!$A$2:$B$51,2,FALSE))</f>
        <v>90</v>
      </c>
      <c r="S14" s="41">
        <v>3</v>
      </c>
      <c r="T14" s="25">
        <f>IF(S14="",0,VLOOKUP(S14,'points ind'!$A$2:$B$52,2,FALSE))</f>
        <v>90</v>
      </c>
      <c r="U14" s="48">
        <f>IF(S14="",0,VLOOKUP(S14,'points clubs'!$A$2:$B$51,2,FALSE))</f>
        <v>80</v>
      </c>
      <c r="V14" s="41">
        <v>6</v>
      </c>
      <c r="W14" s="25">
        <f>IF(V14="",0,VLOOKUP(V14,'points ind'!$A$2:$B$52,2,FALSE))</f>
        <v>75</v>
      </c>
      <c r="X14" s="48">
        <f>IF(V14="",0,VLOOKUP(V14,'points clubs'!$A$2:$B$51,2,FALSE))</f>
        <v>50</v>
      </c>
      <c r="Y14" s="41">
        <v>9</v>
      </c>
      <c r="Z14" s="25">
        <f>IF(Y14="",0,VLOOKUP(Y14,'points ind'!$A$2:$B$52,2,FALSE))</f>
        <v>60</v>
      </c>
      <c r="AA14" s="48">
        <f>IF(Y14="",0,VLOOKUP(Y14,'points clubs'!$A$2:$B$51,2,FALSE))</f>
        <v>25</v>
      </c>
      <c r="AB14" s="41">
        <v>7</v>
      </c>
      <c r="AC14" s="25">
        <f>IF(AB14="",0,VLOOKUP(AB14,'points ind'!$A$2:$B$52,2,FALSE))</f>
        <v>70</v>
      </c>
      <c r="AD14" s="48">
        <f>IF(AB14="",0,VLOOKUP(AB14,'points clubs'!$A$2:$B$51,2,FALSE))</f>
        <v>40</v>
      </c>
      <c r="AE14" s="41">
        <v>8</v>
      </c>
      <c r="AF14" s="25">
        <f>IF(AE14="",0,VLOOKUP(AE14,'points ind'!$A$2:$B$52,2,FALSE))</f>
        <v>65</v>
      </c>
      <c r="AG14" s="48">
        <f>IF(AE14="",0,VLOOKUP(AE14,'points clubs'!$A$2:$B$51,2,FALSE))</f>
        <v>30</v>
      </c>
      <c r="AH14" s="41">
        <v>2</v>
      </c>
      <c r="AI14" s="25">
        <f>IF(AH14="",0,VLOOKUP(AH14,'points ind'!$A$2:$B$52,2,FALSE))</f>
        <v>95</v>
      </c>
      <c r="AJ14" s="48">
        <f>IF(AH14="",0,VLOOKUP(AH14,'points clubs'!$A$2:$B$51,2,FALSE))</f>
        <v>90</v>
      </c>
      <c r="AK14" s="41">
        <v>9</v>
      </c>
      <c r="AL14" s="25">
        <f>IF(AK14="",0,VLOOKUP(AK14,'points ind'!$A$2:$B$52,2,FALSE))</f>
        <v>60</v>
      </c>
      <c r="AM14" s="48">
        <f>IF(AK14="",0,VLOOKUP(AK14,'points clubs'!$A$2:$B$51,2,FALSE))</f>
        <v>25</v>
      </c>
      <c r="AN14" s="22">
        <f t="shared" si="5"/>
        <v>0</v>
      </c>
      <c r="AO14" s="23">
        <f t="shared" si="6"/>
        <v>0</v>
      </c>
      <c r="AP14" s="23">
        <f t="shared" si="7"/>
        <v>0</v>
      </c>
      <c r="AQ14" s="23">
        <f t="shared" si="8"/>
        <v>0</v>
      </c>
      <c r="AR14" s="23">
        <f t="shared" si="9"/>
        <v>0</v>
      </c>
      <c r="AS14" s="23">
        <f t="shared" si="10"/>
        <v>0</v>
      </c>
      <c r="AT14" s="23">
        <f t="shared" si="11"/>
        <v>0</v>
      </c>
      <c r="AU14" s="23">
        <f t="shared" si="12"/>
        <v>0</v>
      </c>
      <c r="AV14" s="23">
        <f t="shared" si="13"/>
        <v>0</v>
      </c>
      <c r="AW14" s="23">
        <f t="shared" si="14"/>
        <v>0</v>
      </c>
      <c r="AX14" s="23">
        <f t="shared" si="15"/>
        <v>0</v>
      </c>
      <c r="AY14" s="23">
        <f t="shared" si="16"/>
        <v>0</v>
      </c>
      <c r="AZ14" s="23">
        <f t="shared" si="17"/>
        <v>0</v>
      </c>
      <c r="BA14" s="23">
        <f t="shared" si="18"/>
        <v>430</v>
      </c>
      <c r="BB14" s="27">
        <f t="shared" si="19"/>
        <v>0</v>
      </c>
      <c r="BC14" s="27">
        <f t="shared" si="20"/>
        <v>0</v>
      </c>
    </row>
    <row r="15" spans="1:57" s="6" customFormat="1" ht="15" x14ac:dyDescent="0.25">
      <c r="A15" s="21">
        <f t="shared" si="1"/>
        <v>5</v>
      </c>
      <c r="B15" s="22" t="s">
        <v>35</v>
      </c>
      <c r="C15" s="23">
        <v>2003</v>
      </c>
      <c r="D15" s="24" t="s">
        <v>18</v>
      </c>
      <c r="E15" s="142">
        <v>2654373</v>
      </c>
      <c r="F15" s="288">
        <f t="shared" si="2"/>
        <v>660</v>
      </c>
      <c r="G15" s="289">
        <f t="shared" si="3"/>
        <v>5</v>
      </c>
      <c r="H15" s="257">
        <f>IF(AK15&gt;0,(LARGE((K15,Q15,T15,W15,Z15,AC15,AF15,AI15),1)+LARGE((K15,Q15,T15,W15,Z15,AC15,AF15,AI15),2)+LARGE((K15,Q15,T15,W15,Z15,AC15,AF15,AI15),3)+LARGE((K15,Q15,T15,W15,Z15,AC15,AF15,AI15),4)+AL15),(LARGE((K15,Q15,T15,W15,Z15,AC15,AF15,AI15),1)+LARGE((K15,Q15,T15,W15,Z15,AC15,AF15,AI15),2)+LARGE((K15,Q15,T15,W15,Z15,AC15,AF15,AI15),3)+LARGE((K15,Q15,T15,W15,Z15,AC15,AF15,AI15),4)+LARGE((K15,Q15,T15,W15,Z15,AC15,AF15,AI15),5)))</f>
        <v>415</v>
      </c>
      <c r="I15" s="258">
        <f t="shared" si="4"/>
        <v>5</v>
      </c>
      <c r="J15" s="41">
        <v>9</v>
      </c>
      <c r="K15" s="25">
        <f>IF(J15="",0,VLOOKUP(J15,'points ind'!$A$2:$B$52,2,FALSE))</f>
        <v>60</v>
      </c>
      <c r="L15" s="48">
        <f>IF(J15="",0,VLOOKUP(J15,'points clubs'!$A$2:$B$51,2,FALSE))</f>
        <v>25</v>
      </c>
      <c r="M15" s="52"/>
      <c r="N15" s="53">
        <f>IF(M15="",0,VLOOKUP(M15,'points ind'!$A$2:$B$52,2,FALSE))</f>
        <v>0</v>
      </c>
      <c r="O15" s="51">
        <f>IF(M15="",0,VLOOKUP(M15,'points clubs'!$A$2:$B$51,2,FALSE))</f>
        <v>0</v>
      </c>
      <c r="P15" s="41">
        <v>4</v>
      </c>
      <c r="Q15" s="25">
        <f>IF(P15="",0,VLOOKUP(P15,'points ind'!$A$2:$B$52,2,FALSE))</f>
        <v>85</v>
      </c>
      <c r="R15" s="48">
        <f>IF(P15="",0,VLOOKUP(P15,'points clubs'!$A$2:$B$51,2,FALSE))</f>
        <v>70</v>
      </c>
      <c r="S15" s="41">
        <v>7</v>
      </c>
      <c r="T15" s="25">
        <f>IF(S15="",0,VLOOKUP(S15,'points ind'!$A$2:$B$52,2,FALSE))</f>
        <v>70</v>
      </c>
      <c r="U15" s="48">
        <f>IF(S15="",0,VLOOKUP(S15,'points clubs'!$A$2:$B$51,2,FALSE))</f>
        <v>40</v>
      </c>
      <c r="V15" s="41">
        <v>3</v>
      </c>
      <c r="W15" s="25">
        <f>IF(V15="",0,VLOOKUP(V15,'points ind'!$A$2:$B$52,2,FALSE))</f>
        <v>90</v>
      </c>
      <c r="X15" s="48">
        <f>IF(V15="",0,VLOOKUP(V15,'points clubs'!$A$2:$B$51,2,FALSE))</f>
        <v>80</v>
      </c>
      <c r="Y15" s="41">
        <v>8</v>
      </c>
      <c r="Z15" s="25">
        <f>IF(Y15="",0,VLOOKUP(Y15,'points ind'!$A$2:$B$52,2,FALSE))</f>
        <v>65</v>
      </c>
      <c r="AA15" s="48">
        <f>IF(Y15="",0,VLOOKUP(Y15,'points clubs'!$A$2:$B$51,2,FALSE))</f>
        <v>30</v>
      </c>
      <c r="AB15" s="41">
        <v>5</v>
      </c>
      <c r="AC15" s="25">
        <f>IF(AB15="",0,VLOOKUP(AB15,'points ind'!$A$2:$B$52,2,FALSE))</f>
        <v>80</v>
      </c>
      <c r="AD15" s="48">
        <f>IF(AB15="",0,VLOOKUP(AB15,'points clubs'!$A$2:$B$51,2,FALSE))</f>
        <v>60</v>
      </c>
      <c r="AE15" s="41">
        <v>6</v>
      </c>
      <c r="AF15" s="25">
        <f>IF(AE15="",0,VLOOKUP(AE15,'points ind'!$A$2:$B$52,2,FALSE))</f>
        <v>75</v>
      </c>
      <c r="AG15" s="48">
        <f>IF(AE15="",0,VLOOKUP(AE15,'points clubs'!$A$2:$B$51,2,FALSE))</f>
        <v>50</v>
      </c>
      <c r="AH15" s="41">
        <v>11</v>
      </c>
      <c r="AI15" s="25">
        <f>IF(AH15="",0,VLOOKUP(AH15,'points ind'!$A$2:$B$52,2,FALSE))</f>
        <v>50</v>
      </c>
      <c r="AJ15" s="48">
        <f>IF(AH15="",0,VLOOKUP(AH15,'points clubs'!$A$2:$B$51,2,FALSE))</f>
        <v>20</v>
      </c>
      <c r="AK15" s="41">
        <v>4</v>
      </c>
      <c r="AL15" s="25">
        <f>IF(AK15="",0,VLOOKUP(AK15,'points ind'!$A$2:$B$52,2,FALSE))</f>
        <v>85</v>
      </c>
      <c r="AM15" s="48">
        <f>IF(AK15="",0,VLOOKUP(AK15,'points clubs'!$A$2:$B$51,2,FALSE))</f>
        <v>70</v>
      </c>
      <c r="AN15" s="22">
        <f t="shared" si="5"/>
        <v>0</v>
      </c>
      <c r="AO15" s="23">
        <f t="shared" si="6"/>
        <v>0</v>
      </c>
      <c r="AP15" s="23">
        <f t="shared" si="7"/>
        <v>0</v>
      </c>
      <c r="AQ15" s="23">
        <f t="shared" si="8"/>
        <v>0</v>
      </c>
      <c r="AR15" s="23">
        <f t="shared" si="9"/>
        <v>0</v>
      </c>
      <c r="AS15" s="23">
        <f t="shared" si="10"/>
        <v>0</v>
      </c>
      <c r="AT15" s="23">
        <f t="shared" si="11"/>
        <v>0</v>
      </c>
      <c r="AU15" s="23">
        <f t="shared" si="12"/>
        <v>0</v>
      </c>
      <c r="AV15" s="23">
        <f t="shared" si="13"/>
        <v>445</v>
      </c>
      <c r="AW15" s="23">
        <f t="shared" si="14"/>
        <v>0</v>
      </c>
      <c r="AX15" s="23">
        <f t="shared" si="15"/>
        <v>0</v>
      </c>
      <c r="AY15" s="23">
        <f t="shared" si="16"/>
        <v>0</v>
      </c>
      <c r="AZ15" s="23">
        <f t="shared" si="17"/>
        <v>0</v>
      </c>
      <c r="BA15" s="23">
        <f t="shared" si="18"/>
        <v>0</v>
      </c>
      <c r="BB15" s="27">
        <f t="shared" si="19"/>
        <v>0</v>
      </c>
      <c r="BC15" s="27">
        <f t="shared" si="20"/>
        <v>0</v>
      </c>
    </row>
    <row r="16" spans="1:57" s="6" customFormat="1" ht="15" x14ac:dyDescent="0.25">
      <c r="A16" s="21">
        <f t="shared" si="1"/>
        <v>7</v>
      </c>
      <c r="B16" s="22" t="s">
        <v>27</v>
      </c>
      <c r="C16" s="23">
        <v>2003</v>
      </c>
      <c r="D16" s="24" t="s">
        <v>10</v>
      </c>
      <c r="E16" s="142">
        <v>2666104</v>
      </c>
      <c r="F16" s="288">
        <f t="shared" si="2"/>
        <v>475</v>
      </c>
      <c r="G16" s="289">
        <f t="shared" si="3"/>
        <v>11</v>
      </c>
      <c r="H16" s="257">
        <f>IF(AK16&gt;0,(LARGE((K16,Q16,T16,W16,Z16,AC16,AF16,AI16),1)+LARGE((K16,Q16,T16,W16,Z16,AC16,AF16,AI16),2)+LARGE((K16,Q16,T16,W16,Z16,AC16,AF16,AI16),3)+LARGE((K16,Q16,T16,W16,Z16,AC16,AF16,AI16),4)+AL16),(LARGE((K16,Q16,T16,W16,Z16,AC16,AF16,AI16),1)+LARGE((K16,Q16,T16,W16,Z16,AC16,AF16,AI16),2)+LARGE((K16,Q16,T16,W16,Z16,AC16,AF16,AI16),3)+LARGE((K16,Q16,T16,W16,Z16,AC16,AF16,AI16),4)+LARGE((K16,Q16,T16,W16,Z16,AC16,AF16,AI16),5)))</f>
        <v>410</v>
      </c>
      <c r="I16" s="258">
        <f t="shared" si="4"/>
        <v>7</v>
      </c>
      <c r="J16" s="146">
        <v>1</v>
      </c>
      <c r="K16" s="25">
        <f>IF(J16="",0,VLOOKUP(J16,'points ind'!$A$2:$B$52,2,FALSE))</f>
        <v>100</v>
      </c>
      <c r="L16" s="48">
        <f>IF(J16="",0,VLOOKUP(J16,'points clubs'!$A$2:$B$51,2,FALSE))</f>
        <v>100</v>
      </c>
      <c r="M16" s="54"/>
      <c r="N16" s="53">
        <f>IF(M16="",0,VLOOKUP(M16,'points ind'!$A$2:$B$52,2,FALSE))</f>
        <v>0</v>
      </c>
      <c r="O16" s="51">
        <f>IF(M16="",0,VLOOKUP(M16,'points clubs'!$A$2:$B$51,2,FALSE))</f>
        <v>0</v>
      </c>
      <c r="P16" s="42">
        <v>3</v>
      </c>
      <c r="Q16" s="25">
        <f>IF(P16="",0,VLOOKUP(P16,'points ind'!$A$2:$B$52,2,FALSE))</f>
        <v>90</v>
      </c>
      <c r="R16" s="48">
        <f>IF(P16="",0,VLOOKUP(P16,'points clubs'!$A$2:$B$51,2,FALSE))</f>
        <v>80</v>
      </c>
      <c r="S16" s="41">
        <v>8</v>
      </c>
      <c r="T16" s="25">
        <f>IF(S16="",0,VLOOKUP(S16,'points ind'!$A$2:$B$52,2,FALSE))</f>
        <v>65</v>
      </c>
      <c r="U16" s="48">
        <f>IF(S16="",0,VLOOKUP(S16,'points clubs'!$A$2:$B$51,2,FALSE))</f>
        <v>30</v>
      </c>
      <c r="V16" s="42">
        <v>8</v>
      </c>
      <c r="W16" s="25">
        <f>IF(V16="",0,VLOOKUP(V16,'points ind'!$A$2:$B$52,2,FALSE))</f>
        <v>65</v>
      </c>
      <c r="X16" s="48">
        <f>IF(V16="",0,VLOOKUP(V16,'points clubs'!$A$2:$B$51,2,FALSE))</f>
        <v>30</v>
      </c>
      <c r="Y16" s="41"/>
      <c r="Z16" s="25">
        <f>IF(Y16="",0,VLOOKUP(Y16,'points ind'!$A$2:$B$52,2,FALSE))</f>
        <v>0</v>
      </c>
      <c r="AA16" s="48">
        <f>IF(Y16="",0,VLOOKUP(Y16,'points clubs'!$A$2:$B$51,2,FALSE))</f>
        <v>0</v>
      </c>
      <c r="AB16" s="41"/>
      <c r="AC16" s="25">
        <f>IF(AB16="",0,VLOOKUP(AB16,'points ind'!$A$2:$B$52,2,FALSE))</f>
        <v>0</v>
      </c>
      <c r="AD16" s="48">
        <f>IF(AB16="",0,VLOOKUP(AB16,'points clubs'!$A$2:$B$51,2,FALSE))</f>
        <v>0</v>
      </c>
      <c r="AE16" s="41"/>
      <c r="AF16" s="25">
        <f>IF(AE16="",0,VLOOKUP(AE16,'points ind'!$A$2:$B$52,2,FALSE))</f>
        <v>0</v>
      </c>
      <c r="AG16" s="48">
        <f>IF(AE16="",0,VLOOKUP(AE16,'points clubs'!$A$2:$B$51,2,FALSE))</f>
        <v>0</v>
      </c>
      <c r="AH16" s="41">
        <v>8</v>
      </c>
      <c r="AI16" s="25">
        <f>IF(AH16="",0,VLOOKUP(AH16,'points ind'!$A$2:$B$52,2,FALSE))</f>
        <v>65</v>
      </c>
      <c r="AJ16" s="48">
        <f>IF(AH16="",0,VLOOKUP(AH16,'points clubs'!$A$2:$B$51,2,FALSE))</f>
        <v>30</v>
      </c>
      <c r="AK16" s="41">
        <v>3</v>
      </c>
      <c r="AL16" s="25">
        <f>IF(AK16="",0,VLOOKUP(AK16,'points ind'!$A$2:$B$52,2,FALSE))</f>
        <v>90</v>
      </c>
      <c r="AM16" s="48">
        <f>IF(AK16="",0,VLOOKUP(AK16,'points clubs'!$A$2:$B$51,2,FALSE))</f>
        <v>80</v>
      </c>
      <c r="AN16" s="22">
        <f t="shared" si="5"/>
        <v>350</v>
      </c>
      <c r="AO16" s="23">
        <f t="shared" si="6"/>
        <v>0</v>
      </c>
      <c r="AP16" s="23">
        <f t="shared" si="7"/>
        <v>0</v>
      </c>
      <c r="AQ16" s="23">
        <f t="shared" si="8"/>
        <v>0</v>
      </c>
      <c r="AR16" s="23">
        <f t="shared" si="9"/>
        <v>0</v>
      </c>
      <c r="AS16" s="23">
        <f t="shared" si="10"/>
        <v>0</v>
      </c>
      <c r="AT16" s="23">
        <f t="shared" si="11"/>
        <v>0</v>
      </c>
      <c r="AU16" s="23">
        <f t="shared" si="12"/>
        <v>0</v>
      </c>
      <c r="AV16" s="23">
        <f t="shared" si="13"/>
        <v>0</v>
      </c>
      <c r="AW16" s="23">
        <f t="shared" si="14"/>
        <v>0</v>
      </c>
      <c r="AX16" s="23">
        <f t="shared" si="15"/>
        <v>0</v>
      </c>
      <c r="AY16" s="23">
        <f t="shared" si="16"/>
        <v>0</v>
      </c>
      <c r="AZ16" s="23">
        <f t="shared" si="17"/>
        <v>0</v>
      </c>
      <c r="BA16" s="23">
        <f t="shared" si="18"/>
        <v>0</v>
      </c>
      <c r="BB16" s="27">
        <f t="shared" si="19"/>
        <v>0</v>
      </c>
      <c r="BC16" s="27">
        <f t="shared" si="20"/>
        <v>0</v>
      </c>
    </row>
    <row r="17" spans="1:55" s="6" customFormat="1" ht="15" x14ac:dyDescent="0.25">
      <c r="A17" s="21">
        <f t="shared" si="1"/>
        <v>8</v>
      </c>
      <c r="B17" s="22" t="s">
        <v>30</v>
      </c>
      <c r="C17" s="23">
        <v>2003</v>
      </c>
      <c r="D17" s="24" t="s">
        <v>15</v>
      </c>
      <c r="E17" s="142">
        <v>2670595</v>
      </c>
      <c r="F17" s="288">
        <f t="shared" si="2"/>
        <v>660</v>
      </c>
      <c r="G17" s="289">
        <f t="shared" si="3"/>
        <v>5</v>
      </c>
      <c r="H17" s="257">
        <f>IF(AK17&gt;0,(LARGE((K17,Q17,T17,W17,Z17,AC17,AF17,AI17),1)+LARGE((K17,Q17,T17,W17,Z17,AC17,AF17,AI17),2)+LARGE((K17,Q17,T17,W17,Z17,AC17,AF17,AI17),3)+LARGE((K17,Q17,T17,W17,Z17,AC17,AF17,AI17),4)+AL17),(LARGE((K17,Q17,T17,W17,Z17,AC17,AF17,AI17),1)+LARGE((K17,Q17,T17,W17,Z17,AC17,AF17,AI17),2)+LARGE((K17,Q17,T17,W17,Z17,AC17,AF17,AI17),3)+LARGE((K17,Q17,T17,W17,Z17,AC17,AF17,AI17),4)+LARGE((K17,Q17,T17,W17,Z17,AC17,AF17,AI17),5)))</f>
        <v>405</v>
      </c>
      <c r="I17" s="258">
        <f t="shared" si="4"/>
        <v>8</v>
      </c>
      <c r="J17" s="41">
        <v>4</v>
      </c>
      <c r="K17" s="25">
        <f>IF(J17="",0,VLOOKUP(J17,'points ind'!$A$2:$B$52,2,FALSE))</f>
        <v>85</v>
      </c>
      <c r="L17" s="48">
        <f>IF(J17="",0,VLOOKUP(J17,'points clubs'!$A$2:$B$51,2,FALSE))</f>
        <v>70</v>
      </c>
      <c r="M17" s="52"/>
      <c r="N17" s="53">
        <f>IF(M17="",0,VLOOKUP(M17,'points ind'!$A$2:$B$52,2,FALSE))</f>
        <v>0</v>
      </c>
      <c r="O17" s="51">
        <f>IF(M17="",0,VLOOKUP(M17,'points clubs'!$A$2:$B$51,2,FALSE))</f>
        <v>0</v>
      </c>
      <c r="P17" s="41">
        <v>6</v>
      </c>
      <c r="Q17" s="25">
        <f>IF(P17="",0,VLOOKUP(P17,'points ind'!$A$2:$B$52,2,FALSE))</f>
        <v>75</v>
      </c>
      <c r="R17" s="48">
        <f>IF(P17="",0,VLOOKUP(P17,'points clubs'!$A$2:$B$51,2,FALSE))</f>
        <v>50</v>
      </c>
      <c r="S17" s="41">
        <v>4</v>
      </c>
      <c r="T17" s="25">
        <f>IF(S17="",0,VLOOKUP(S17,'points ind'!$A$2:$B$52,2,FALSE))</f>
        <v>85</v>
      </c>
      <c r="U17" s="48">
        <f>IF(S17="",0,VLOOKUP(S17,'points clubs'!$A$2:$B$51,2,FALSE))</f>
        <v>70</v>
      </c>
      <c r="V17" s="41">
        <v>10</v>
      </c>
      <c r="W17" s="25">
        <f>IF(V17="",0,VLOOKUP(V17,'points ind'!$A$2:$B$52,2,FALSE))</f>
        <v>55</v>
      </c>
      <c r="X17" s="48">
        <f>IF(V17="",0,VLOOKUP(V17,'points clubs'!$A$2:$B$51,2,FALSE))</f>
        <v>22</v>
      </c>
      <c r="Y17" s="41">
        <v>3</v>
      </c>
      <c r="Z17" s="25">
        <f>IF(Y17="",0,VLOOKUP(Y17,'points ind'!$A$2:$B$52,2,FALSE))</f>
        <v>90</v>
      </c>
      <c r="AA17" s="48">
        <f>IF(Y17="",0,VLOOKUP(Y17,'points clubs'!$A$2:$B$51,2,FALSE))</f>
        <v>80</v>
      </c>
      <c r="AB17" s="41">
        <v>10</v>
      </c>
      <c r="AC17" s="25">
        <f>IF(AB17="",0,VLOOKUP(AB17,'points ind'!$A$2:$B$52,2,FALSE))</f>
        <v>55</v>
      </c>
      <c r="AD17" s="48">
        <f>IF(AB17="",0,VLOOKUP(AB17,'points clubs'!$A$2:$B$51,2,FALSE))</f>
        <v>22</v>
      </c>
      <c r="AE17" s="41">
        <v>5</v>
      </c>
      <c r="AF17" s="25">
        <f>IF(AE17="",0,VLOOKUP(AE17,'points ind'!$A$2:$B$52,2,FALSE))</f>
        <v>80</v>
      </c>
      <c r="AG17" s="48">
        <f>IF(AE17="",0,VLOOKUP(AE17,'points clubs'!$A$2:$B$51,2,FALSE))</f>
        <v>60</v>
      </c>
      <c r="AH17" s="41">
        <v>7</v>
      </c>
      <c r="AI17" s="25">
        <f>IF(AH17="",0,VLOOKUP(AH17,'points ind'!$A$2:$B$52,2,FALSE))</f>
        <v>70</v>
      </c>
      <c r="AJ17" s="48">
        <f>IF(AH17="",0,VLOOKUP(AH17,'points clubs'!$A$2:$B$51,2,FALSE))</f>
        <v>40</v>
      </c>
      <c r="AK17" s="41">
        <v>8</v>
      </c>
      <c r="AL17" s="25">
        <f>IF(AK17="",0,VLOOKUP(AK17,'points ind'!$A$2:$B$52,2,FALSE))</f>
        <v>65</v>
      </c>
      <c r="AM17" s="48">
        <f>IF(AK17="",0,VLOOKUP(AK17,'points clubs'!$A$2:$B$51,2,FALSE))</f>
        <v>30</v>
      </c>
      <c r="AN17" s="22">
        <f t="shared" si="5"/>
        <v>0</v>
      </c>
      <c r="AO17" s="23">
        <f t="shared" si="6"/>
        <v>0</v>
      </c>
      <c r="AP17" s="23">
        <f t="shared" si="7"/>
        <v>0</v>
      </c>
      <c r="AQ17" s="23">
        <f t="shared" si="8"/>
        <v>0</v>
      </c>
      <c r="AR17" s="23">
        <f t="shared" si="9"/>
        <v>0</v>
      </c>
      <c r="AS17" s="23">
        <f t="shared" si="10"/>
        <v>444</v>
      </c>
      <c r="AT17" s="23">
        <f t="shared" si="11"/>
        <v>0</v>
      </c>
      <c r="AU17" s="23">
        <f t="shared" si="12"/>
        <v>0</v>
      </c>
      <c r="AV17" s="23">
        <f t="shared" si="13"/>
        <v>0</v>
      </c>
      <c r="AW17" s="23">
        <f t="shared" si="14"/>
        <v>0</v>
      </c>
      <c r="AX17" s="23">
        <f t="shared" si="15"/>
        <v>0</v>
      </c>
      <c r="AY17" s="23">
        <f t="shared" si="16"/>
        <v>0</v>
      </c>
      <c r="AZ17" s="23">
        <f t="shared" si="17"/>
        <v>0</v>
      </c>
      <c r="BA17" s="23">
        <f t="shared" si="18"/>
        <v>0</v>
      </c>
      <c r="BB17" s="27">
        <f t="shared" si="19"/>
        <v>0</v>
      </c>
      <c r="BC17" s="27">
        <f t="shared" si="20"/>
        <v>0</v>
      </c>
    </row>
    <row r="18" spans="1:55" s="6" customFormat="1" ht="15" x14ac:dyDescent="0.25">
      <c r="A18" s="21">
        <f t="shared" si="1"/>
        <v>9</v>
      </c>
      <c r="B18" s="22" t="s">
        <v>40</v>
      </c>
      <c r="C18" s="29">
        <v>2003</v>
      </c>
      <c r="D18" s="30" t="s">
        <v>41</v>
      </c>
      <c r="E18" s="143">
        <v>2651686</v>
      </c>
      <c r="F18" s="288">
        <f t="shared" si="2"/>
        <v>534</v>
      </c>
      <c r="G18" s="289">
        <f t="shared" si="3"/>
        <v>8</v>
      </c>
      <c r="H18" s="257">
        <f>IF(AK18&gt;0,(LARGE((K18,Q18,T18,W18,Z18,AC18,AF18,AI18),1)+LARGE((K18,Q18,T18,W18,Z18,AC18,AF18,AI18),2)+LARGE((K18,Q18,T18,W18,Z18,AC18,AF18,AI18),3)+LARGE((K18,Q18,T18,W18,Z18,AC18,AF18,AI18),4)+AL18),(LARGE((K18,Q18,T18,W18,Z18,AC18,AF18,AI18),1)+LARGE((K18,Q18,T18,W18,Z18,AC18,AF18,AI18),2)+LARGE((K18,Q18,T18,W18,Z18,AC18,AF18,AI18),3)+LARGE((K18,Q18,T18,W18,Z18,AC18,AF18,AI18),4)+LARGE((K18,Q18,T18,W18,Z18,AC18,AF18,AI18),5)))</f>
        <v>360</v>
      </c>
      <c r="I18" s="258">
        <f t="shared" si="4"/>
        <v>9</v>
      </c>
      <c r="J18" s="42">
        <v>14</v>
      </c>
      <c r="K18" s="25">
        <f>IF(J18="",0,VLOOKUP(J18,'points ind'!$A$2:$B$52,2,FALSE))</f>
        <v>44</v>
      </c>
      <c r="L18" s="48">
        <f>IF(J18="",0,VLOOKUP(J18,'points clubs'!$A$2:$B$51,2,FALSE))</f>
        <v>14</v>
      </c>
      <c r="M18" s="54"/>
      <c r="N18" s="53">
        <f>IF(M18="",0,VLOOKUP(M18,'points ind'!$A$2:$B$52,2,FALSE))</f>
        <v>0</v>
      </c>
      <c r="O18" s="51">
        <f>IF(M18="",0,VLOOKUP(M18,'points clubs'!$A$2:$B$51,2,FALSE))</f>
        <v>0</v>
      </c>
      <c r="P18" s="42">
        <v>16</v>
      </c>
      <c r="Q18" s="25">
        <f>IF(P18="",0,VLOOKUP(P18,'points ind'!$A$2:$B$52,2,FALSE))</f>
        <v>40</v>
      </c>
      <c r="R18" s="48">
        <f>IF(P18="",0,VLOOKUP(P18,'points clubs'!$A$2:$B$51,2,FALSE))</f>
        <v>10</v>
      </c>
      <c r="S18" s="42">
        <v>15</v>
      </c>
      <c r="T18" s="25">
        <f>IF(S18="",0,VLOOKUP(S18,'points ind'!$A$2:$B$52,2,FALSE))</f>
        <v>42</v>
      </c>
      <c r="U18" s="48">
        <f>IF(S18="",0,VLOOKUP(S18,'points clubs'!$A$2:$B$51,2,FALSE))</f>
        <v>12</v>
      </c>
      <c r="V18" s="41">
        <v>9</v>
      </c>
      <c r="W18" s="25">
        <f>IF(V18="",0,VLOOKUP(V18,'points ind'!$A$2:$B$52,2,FALSE))</f>
        <v>60</v>
      </c>
      <c r="X18" s="48">
        <f>IF(V18="",0,VLOOKUP(V18,'points clubs'!$A$2:$B$51,2,FALSE))</f>
        <v>25</v>
      </c>
      <c r="Y18" s="41">
        <v>10</v>
      </c>
      <c r="Z18" s="25">
        <f>IF(Y18="",0,VLOOKUP(Y18,'points ind'!$A$2:$B$52,2,FALSE))</f>
        <v>55</v>
      </c>
      <c r="AA18" s="48">
        <f>IF(Y18="",0,VLOOKUP(Y18,'points clubs'!$A$2:$B$51,2,FALSE))</f>
        <v>22</v>
      </c>
      <c r="AB18" s="41">
        <v>3</v>
      </c>
      <c r="AC18" s="25">
        <f>IF(AB18="",0,VLOOKUP(AB18,'points ind'!$A$2:$B$52,2,FALSE))</f>
        <v>90</v>
      </c>
      <c r="AD18" s="48">
        <f>IF(AB18="",0,VLOOKUP(AB18,'points clubs'!$A$2:$B$51,2,FALSE))</f>
        <v>80</v>
      </c>
      <c r="AE18" s="41">
        <v>12</v>
      </c>
      <c r="AF18" s="25">
        <f>IF(AE18="",0,VLOOKUP(AE18,'points ind'!$A$2:$B$52,2,FALSE))</f>
        <v>48</v>
      </c>
      <c r="AG18" s="48">
        <f>IF(AE18="",0,VLOOKUP(AE18,'points clubs'!$A$2:$B$51,2,FALSE))</f>
        <v>18</v>
      </c>
      <c r="AH18" s="42">
        <v>6</v>
      </c>
      <c r="AI18" s="25">
        <f>IF(AH18="",0,VLOOKUP(AH18,'points ind'!$A$2:$B$52,2,FALSE))</f>
        <v>75</v>
      </c>
      <c r="AJ18" s="48">
        <f>IF(AH18="",0,VLOOKUP(AH18,'points clubs'!$A$2:$B$51,2,FALSE))</f>
        <v>50</v>
      </c>
      <c r="AK18" s="42">
        <v>5</v>
      </c>
      <c r="AL18" s="25">
        <f>IF(AK18="",0,VLOOKUP(AK18,'points ind'!$A$2:$B$52,2,FALSE))</f>
        <v>80</v>
      </c>
      <c r="AM18" s="48">
        <f>IF(AK18="",0,VLOOKUP(AK18,'points clubs'!$A$2:$B$51,2,FALSE))</f>
        <v>60</v>
      </c>
      <c r="AN18" s="22">
        <f t="shared" si="5"/>
        <v>0</v>
      </c>
      <c r="AO18" s="23">
        <f t="shared" si="6"/>
        <v>0</v>
      </c>
      <c r="AP18" s="23">
        <f t="shared" si="7"/>
        <v>0</v>
      </c>
      <c r="AQ18" s="23">
        <f t="shared" si="8"/>
        <v>0</v>
      </c>
      <c r="AR18" s="23">
        <f t="shared" si="9"/>
        <v>291</v>
      </c>
      <c r="AS18" s="23">
        <f t="shared" si="10"/>
        <v>0</v>
      </c>
      <c r="AT18" s="23">
        <f t="shared" si="11"/>
        <v>0</v>
      </c>
      <c r="AU18" s="23">
        <f t="shared" si="12"/>
        <v>0</v>
      </c>
      <c r="AV18" s="23">
        <f t="shared" si="13"/>
        <v>0</v>
      </c>
      <c r="AW18" s="23">
        <f t="shared" si="14"/>
        <v>0</v>
      </c>
      <c r="AX18" s="23">
        <f t="shared" si="15"/>
        <v>0</v>
      </c>
      <c r="AY18" s="23">
        <f t="shared" si="16"/>
        <v>0</v>
      </c>
      <c r="AZ18" s="23">
        <f t="shared" si="17"/>
        <v>0</v>
      </c>
      <c r="BA18" s="23">
        <f t="shared" si="18"/>
        <v>0</v>
      </c>
      <c r="BB18" s="27">
        <f t="shared" si="19"/>
        <v>0</v>
      </c>
      <c r="BC18" s="27">
        <f t="shared" si="20"/>
        <v>0</v>
      </c>
    </row>
    <row r="19" spans="1:55" s="6" customFormat="1" ht="15" x14ac:dyDescent="0.25">
      <c r="A19" s="21">
        <f t="shared" si="1"/>
        <v>10</v>
      </c>
      <c r="B19" s="22" t="s">
        <v>34</v>
      </c>
      <c r="C19" s="23">
        <v>2003</v>
      </c>
      <c r="D19" s="24" t="s">
        <v>15</v>
      </c>
      <c r="E19" s="142">
        <v>2670594</v>
      </c>
      <c r="F19" s="288">
        <f t="shared" si="2"/>
        <v>485</v>
      </c>
      <c r="G19" s="289">
        <f t="shared" si="3"/>
        <v>10</v>
      </c>
      <c r="H19" s="257">
        <f>IF(AK19&gt;0,(LARGE((K19,Q19,T19,W19,Z19,AC19,AF19,AI19),1)+LARGE((K19,Q19,T19,W19,Z19,AC19,AF19,AI19),2)+LARGE((K19,Q19,T19,W19,Z19,AC19,AF19,AI19),3)+LARGE((K19,Q19,T19,W19,Z19,AC19,AF19,AI19),4)+AL19),(LARGE((K19,Q19,T19,W19,Z19,AC19,AF19,AI19),1)+LARGE((K19,Q19,T19,W19,Z19,AC19,AF19,AI19),2)+LARGE((K19,Q19,T19,W19,Z19,AC19,AF19,AI19),3)+LARGE((K19,Q19,T19,W19,Z19,AC19,AF19,AI19),4)+LARGE((K19,Q19,T19,W19,Z19,AC19,AF19,AI19),5)))</f>
        <v>355</v>
      </c>
      <c r="I19" s="258">
        <f t="shared" si="4"/>
        <v>10</v>
      </c>
      <c r="J19" s="41">
        <v>8</v>
      </c>
      <c r="K19" s="25">
        <f>IF(J19="",0,VLOOKUP(J19,'points ind'!$A$2:$B$52,2,FALSE))</f>
        <v>65</v>
      </c>
      <c r="L19" s="48">
        <f>IF(J19="",0,VLOOKUP(J19,'points clubs'!$A$2:$B$51,2,FALSE))</f>
        <v>30</v>
      </c>
      <c r="M19" s="52"/>
      <c r="N19" s="53">
        <f>IF(M19="",0,VLOOKUP(M19,'points ind'!$A$2:$B$52,2,FALSE))</f>
        <v>0</v>
      </c>
      <c r="O19" s="51">
        <f>IF(M19="",0,VLOOKUP(M19,'points clubs'!$A$2:$B$51,2,FALSE))</f>
        <v>0</v>
      </c>
      <c r="P19" s="41">
        <v>10</v>
      </c>
      <c r="Q19" s="25">
        <f>IF(P19="",0,VLOOKUP(P19,'points ind'!$A$2:$B$52,2,FALSE))</f>
        <v>55</v>
      </c>
      <c r="R19" s="48">
        <f>IF(P19="",0,VLOOKUP(P19,'points clubs'!$A$2:$B$51,2,FALSE))</f>
        <v>22</v>
      </c>
      <c r="S19" s="41">
        <v>17</v>
      </c>
      <c r="T19" s="25">
        <f>IF(S19="",0,VLOOKUP(S19,'points ind'!$A$2:$B$52,2,FALSE))</f>
        <v>38</v>
      </c>
      <c r="U19" s="48">
        <f>IF(S19="",0,VLOOKUP(S19,'points clubs'!$A$2:$B$51,2,FALSE))</f>
        <v>8</v>
      </c>
      <c r="V19" s="41">
        <v>11</v>
      </c>
      <c r="W19" s="25">
        <f>IF(V19="",0,VLOOKUP(V19,'points ind'!$A$2:$B$52,2,FALSE))</f>
        <v>50</v>
      </c>
      <c r="X19" s="48">
        <f>IF(V19="",0,VLOOKUP(V19,'points clubs'!$A$2:$B$51,2,FALSE))</f>
        <v>20</v>
      </c>
      <c r="Y19" s="41">
        <v>6</v>
      </c>
      <c r="Z19" s="25">
        <f>IF(Y19="",0,VLOOKUP(Y19,'points ind'!$A$2:$B$52,2,FALSE))</f>
        <v>75</v>
      </c>
      <c r="AA19" s="48">
        <f>IF(Y19="",0,VLOOKUP(Y19,'points clubs'!$A$2:$B$51,2,FALSE))</f>
        <v>50</v>
      </c>
      <c r="AB19" s="41">
        <v>8</v>
      </c>
      <c r="AC19" s="25">
        <f>IF(AB19="",0,VLOOKUP(AB19,'points ind'!$A$2:$B$52,2,FALSE))</f>
        <v>65</v>
      </c>
      <c r="AD19" s="48">
        <f>IF(AB19="",0,VLOOKUP(AB19,'points clubs'!$A$2:$B$51,2,FALSE))</f>
        <v>30</v>
      </c>
      <c r="AE19" s="41"/>
      <c r="AF19" s="25">
        <f>IF(AE19="",0,VLOOKUP(AE19,'points ind'!$A$2:$B$52,2,FALSE))</f>
        <v>0</v>
      </c>
      <c r="AG19" s="48">
        <f>IF(AE19="",0,VLOOKUP(AE19,'points clubs'!$A$2:$B$51,2,FALSE))</f>
        <v>0</v>
      </c>
      <c r="AH19" s="41">
        <v>15</v>
      </c>
      <c r="AI19" s="25">
        <f>IF(AH19="",0,VLOOKUP(AH19,'points ind'!$A$2:$B$52,2,FALSE))</f>
        <v>42</v>
      </c>
      <c r="AJ19" s="48">
        <f>IF(AH19="",0,VLOOKUP(AH19,'points clubs'!$A$2:$B$51,2,FALSE))</f>
        <v>12</v>
      </c>
      <c r="AK19" s="41">
        <v>2</v>
      </c>
      <c r="AL19" s="25">
        <f>IF(AK19="",0,VLOOKUP(AK19,'points ind'!$A$2:$B$52,2,FALSE))</f>
        <v>95</v>
      </c>
      <c r="AM19" s="48">
        <f>IF(AK19="",0,VLOOKUP(AK19,'points clubs'!$A$2:$B$51,2,FALSE))</f>
        <v>90</v>
      </c>
      <c r="AN19" s="22">
        <f t="shared" si="5"/>
        <v>0</v>
      </c>
      <c r="AO19" s="23">
        <f t="shared" si="6"/>
        <v>0</v>
      </c>
      <c r="AP19" s="23">
        <f t="shared" si="7"/>
        <v>0</v>
      </c>
      <c r="AQ19" s="23">
        <f t="shared" si="8"/>
        <v>0</v>
      </c>
      <c r="AR19" s="23">
        <f t="shared" si="9"/>
        <v>0</v>
      </c>
      <c r="AS19" s="23">
        <f t="shared" si="10"/>
        <v>262</v>
      </c>
      <c r="AT19" s="23">
        <f t="shared" si="11"/>
        <v>0</v>
      </c>
      <c r="AU19" s="23">
        <f t="shared" si="12"/>
        <v>0</v>
      </c>
      <c r="AV19" s="23">
        <f t="shared" si="13"/>
        <v>0</v>
      </c>
      <c r="AW19" s="23">
        <f t="shared" si="14"/>
        <v>0</v>
      </c>
      <c r="AX19" s="23">
        <f t="shared" si="15"/>
        <v>0</v>
      </c>
      <c r="AY19" s="23">
        <f t="shared" si="16"/>
        <v>0</v>
      </c>
      <c r="AZ19" s="23">
        <f t="shared" si="17"/>
        <v>0</v>
      </c>
      <c r="BA19" s="23">
        <f t="shared" si="18"/>
        <v>0</v>
      </c>
      <c r="BB19" s="27">
        <f t="shared" si="19"/>
        <v>0</v>
      </c>
      <c r="BC19" s="27">
        <f t="shared" si="20"/>
        <v>0</v>
      </c>
    </row>
    <row r="20" spans="1:55" s="6" customFormat="1" ht="15" x14ac:dyDescent="0.25">
      <c r="A20" s="21">
        <f t="shared" si="1"/>
        <v>11</v>
      </c>
      <c r="B20" s="22" t="s">
        <v>38</v>
      </c>
      <c r="C20" s="23">
        <v>2003</v>
      </c>
      <c r="D20" s="24" t="s">
        <v>21</v>
      </c>
      <c r="E20" s="142">
        <v>2653461</v>
      </c>
      <c r="F20" s="288">
        <f t="shared" si="2"/>
        <v>529</v>
      </c>
      <c r="G20" s="289">
        <f t="shared" si="3"/>
        <v>9</v>
      </c>
      <c r="H20" s="257">
        <f>IF(AK20&gt;0,(LARGE((K20,Q20,T20,W20,Z20,AC20,AF20,AI20),1)+LARGE((K20,Q20,T20,W20,Z20,AC20,AF20,AI20),2)+LARGE((K20,Q20,T20,W20,Z20,AC20,AF20,AI20),3)+LARGE((K20,Q20,T20,W20,Z20,AC20,AF20,AI20),4)+AL20),(LARGE((K20,Q20,T20,W20,Z20,AC20,AF20,AI20),1)+LARGE((K20,Q20,T20,W20,Z20,AC20,AF20,AI20),2)+LARGE((K20,Q20,T20,W20,Z20,AC20,AF20,AI20),3)+LARGE((K20,Q20,T20,W20,Z20,AC20,AF20,AI20),4)+LARGE((K20,Q20,T20,W20,Z20,AC20,AF20,AI20),5)))</f>
        <v>339</v>
      </c>
      <c r="I20" s="258">
        <f t="shared" si="4"/>
        <v>11</v>
      </c>
      <c r="J20" s="41">
        <v>12</v>
      </c>
      <c r="K20" s="25">
        <f>IF(J20="",0,VLOOKUP(J20,'points ind'!$A$2:$B$52,2,FALSE))</f>
        <v>48</v>
      </c>
      <c r="L20" s="48">
        <f>IF(J20="",0,VLOOKUP(J20,'points clubs'!$A$2:$B$51,2,FALSE))</f>
        <v>18</v>
      </c>
      <c r="M20" s="52"/>
      <c r="N20" s="53">
        <f>IF(M20="",0,VLOOKUP(M20,'points ind'!$A$2:$B$52,2,FALSE))</f>
        <v>0</v>
      </c>
      <c r="O20" s="51">
        <f>IF(M20="",0,VLOOKUP(M20,'points clubs'!$A$2:$B$51,2,FALSE))</f>
        <v>0</v>
      </c>
      <c r="P20" s="41">
        <v>17</v>
      </c>
      <c r="Q20" s="25">
        <f>IF(P20="",0,VLOOKUP(P20,'points ind'!$A$2:$B$52,2,FALSE))</f>
        <v>38</v>
      </c>
      <c r="R20" s="48">
        <f>IF(P20="",0,VLOOKUP(P20,'points clubs'!$A$2:$B$51,2,FALSE))</f>
        <v>8</v>
      </c>
      <c r="S20" s="41">
        <v>5</v>
      </c>
      <c r="T20" s="25">
        <f>IF(S20="",0,VLOOKUP(S20,'points ind'!$A$2:$B$52,2,FALSE))</f>
        <v>80</v>
      </c>
      <c r="U20" s="48">
        <f>IF(S20="",0,VLOOKUP(S20,'points clubs'!$A$2:$B$51,2,FALSE))</f>
        <v>60</v>
      </c>
      <c r="V20" s="41">
        <v>7</v>
      </c>
      <c r="W20" s="25">
        <f>IF(V20="",0,VLOOKUP(V20,'points ind'!$A$2:$B$52,2,FALSE))</f>
        <v>70</v>
      </c>
      <c r="X20" s="48">
        <f>IF(V20="",0,VLOOKUP(V20,'points clubs'!$A$2:$B$51,2,FALSE))</f>
        <v>40</v>
      </c>
      <c r="Y20" s="41">
        <v>14</v>
      </c>
      <c r="Z20" s="25">
        <f>IF(Y20="",0,VLOOKUP(Y20,'points ind'!$A$2:$B$52,2,FALSE))</f>
        <v>44</v>
      </c>
      <c r="AA20" s="48">
        <f>IF(Y20="",0,VLOOKUP(Y20,'points clubs'!$A$2:$B$51,2,FALSE))</f>
        <v>14</v>
      </c>
      <c r="AB20" s="41">
        <v>9</v>
      </c>
      <c r="AC20" s="25">
        <f>IF(AB20="",0,VLOOKUP(AB20,'points ind'!$A$2:$B$52,2,FALSE))</f>
        <v>60</v>
      </c>
      <c r="AD20" s="48">
        <f>IF(AB20="",0,VLOOKUP(AB20,'points clubs'!$A$2:$B$51,2,FALSE))</f>
        <v>25</v>
      </c>
      <c r="AE20" s="41">
        <v>4</v>
      </c>
      <c r="AF20" s="25">
        <f>IF(AE20="",0,VLOOKUP(AE20,'points ind'!$A$2:$B$52,2,FALSE))</f>
        <v>85</v>
      </c>
      <c r="AG20" s="48">
        <f>IF(AE20="",0,VLOOKUP(AE20,'points clubs'!$A$2:$B$51,2,FALSE))</f>
        <v>70</v>
      </c>
      <c r="AH20" s="41">
        <v>9</v>
      </c>
      <c r="AI20" s="25">
        <f>IF(AH20="",0,VLOOKUP(AH20,'points ind'!$A$2:$B$52,2,FALSE))</f>
        <v>60</v>
      </c>
      <c r="AJ20" s="48">
        <f>IF(AH20="",0,VLOOKUP(AH20,'points clubs'!$A$2:$B$51,2,FALSE))</f>
        <v>25</v>
      </c>
      <c r="AK20" s="41">
        <v>14</v>
      </c>
      <c r="AL20" s="25">
        <f>IF(AK20="",0,VLOOKUP(AK20,'points ind'!$A$2:$B$52,2,FALSE))</f>
        <v>44</v>
      </c>
      <c r="AM20" s="48">
        <f>IF(AK20="",0,VLOOKUP(AK20,'points clubs'!$A$2:$B$51,2,FALSE))</f>
        <v>14</v>
      </c>
      <c r="AN20" s="22">
        <f t="shared" si="5"/>
        <v>0</v>
      </c>
      <c r="AO20" s="23">
        <f t="shared" si="6"/>
        <v>0</v>
      </c>
      <c r="AP20" s="23">
        <f t="shared" si="7"/>
        <v>0</v>
      </c>
      <c r="AQ20" s="23">
        <f t="shared" si="8"/>
        <v>0</v>
      </c>
      <c r="AR20" s="23">
        <f t="shared" si="9"/>
        <v>0</v>
      </c>
      <c r="AS20" s="23">
        <f t="shared" si="10"/>
        <v>0</v>
      </c>
      <c r="AT20" s="23">
        <f t="shared" si="11"/>
        <v>0</v>
      </c>
      <c r="AU20" s="23">
        <f t="shared" si="12"/>
        <v>0</v>
      </c>
      <c r="AV20" s="23">
        <f t="shared" si="13"/>
        <v>0</v>
      </c>
      <c r="AW20" s="23">
        <f t="shared" si="14"/>
        <v>0</v>
      </c>
      <c r="AX20" s="23">
        <f t="shared" si="15"/>
        <v>0</v>
      </c>
      <c r="AY20" s="23">
        <f t="shared" si="16"/>
        <v>274</v>
      </c>
      <c r="AZ20" s="23">
        <f t="shared" si="17"/>
        <v>0</v>
      </c>
      <c r="BA20" s="23">
        <f t="shared" si="18"/>
        <v>0</v>
      </c>
      <c r="BB20" s="27">
        <f t="shared" si="19"/>
        <v>0</v>
      </c>
      <c r="BC20" s="27">
        <f t="shared" si="20"/>
        <v>0</v>
      </c>
    </row>
    <row r="21" spans="1:55" s="6" customFormat="1" ht="15" x14ac:dyDescent="0.25">
      <c r="A21" s="21">
        <f t="shared" si="1"/>
        <v>12</v>
      </c>
      <c r="B21" s="22" t="s">
        <v>32</v>
      </c>
      <c r="C21" s="23">
        <v>2003</v>
      </c>
      <c r="D21" s="24" t="s">
        <v>11</v>
      </c>
      <c r="E21" s="142">
        <v>2670453</v>
      </c>
      <c r="F21" s="288">
        <f t="shared" si="2"/>
        <v>428</v>
      </c>
      <c r="G21" s="289">
        <f t="shared" si="3"/>
        <v>12</v>
      </c>
      <c r="H21" s="257">
        <f>IF(AK21&gt;0,(LARGE((K21,Q21,T21,W21,Z21,AC21,AF21,AI21),1)+LARGE((K21,Q21,T21,W21,Z21,AC21,AF21,AI21),2)+LARGE((K21,Q21,T21,W21,Z21,AC21,AF21,AI21),3)+LARGE((K21,Q21,T21,W21,Z21,AC21,AF21,AI21),4)+AL21),(LARGE((K21,Q21,T21,W21,Z21,AC21,AF21,AI21),1)+LARGE((K21,Q21,T21,W21,Z21,AC21,AF21,AI21),2)+LARGE((K21,Q21,T21,W21,Z21,AC21,AF21,AI21),3)+LARGE((K21,Q21,T21,W21,Z21,AC21,AF21,AI21),4)+LARGE((K21,Q21,T21,W21,Z21,AC21,AF21,AI21),5)))</f>
        <v>276</v>
      </c>
      <c r="I21" s="258">
        <f t="shared" si="4"/>
        <v>12</v>
      </c>
      <c r="J21" s="41">
        <v>6</v>
      </c>
      <c r="K21" s="25">
        <f>IF(J21="",0,VLOOKUP(J21,'points ind'!$A$2:$B$52,2,FALSE))</f>
        <v>75</v>
      </c>
      <c r="L21" s="48">
        <f>IF(J21="",0,VLOOKUP(J21,'points clubs'!$A$2:$B$51,2,FALSE))</f>
        <v>50</v>
      </c>
      <c r="M21" s="52"/>
      <c r="N21" s="53">
        <f>IF(M21="",0,VLOOKUP(M21,'points ind'!$A$2:$B$52,2,FALSE))</f>
        <v>0</v>
      </c>
      <c r="O21" s="51">
        <f>IF(M21="",0,VLOOKUP(M21,'points clubs'!$A$2:$B$51,2,FALSE))</f>
        <v>0</v>
      </c>
      <c r="P21" s="41">
        <v>20</v>
      </c>
      <c r="Q21" s="25">
        <f>IF(P21="",0,VLOOKUP(P21,'points ind'!$A$2:$B$52,2,FALSE))</f>
        <v>32</v>
      </c>
      <c r="R21" s="48">
        <f>IF(P21="",0,VLOOKUP(P21,'points clubs'!$A$2:$B$51,2,FALSE))</f>
        <v>2</v>
      </c>
      <c r="S21" s="41">
        <v>14</v>
      </c>
      <c r="T21" s="25">
        <f>IF(S21="",0,VLOOKUP(S21,'points ind'!$A$2:$B$52,2,FALSE))</f>
        <v>44</v>
      </c>
      <c r="U21" s="48">
        <f>IF(S21="",0,VLOOKUP(S21,'points clubs'!$A$2:$B$51,2,FALSE))</f>
        <v>14</v>
      </c>
      <c r="V21" s="41">
        <v>17</v>
      </c>
      <c r="W21" s="25">
        <f>IF(V21="",0,VLOOKUP(V21,'points ind'!$A$2:$B$52,2,FALSE))</f>
        <v>38</v>
      </c>
      <c r="X21" s="48">
        <f>IF(V21="",0,VLOOKUP(V21,'points clubs'!$A$2:$B$51,2,FALSE))</f>
        <v>8</v>
      </c>
      <c r="Y21" s="41">
        <v>17</v>
      </c>
      <c r="Z21" s="25">
        <f>IF(Y21="",0,VLOOKUP(Y21,'points ind'!$A$2:$B$52,2,FALSE))</f>
        <v>38</v>
      </c>
      <c r="AA21" s="48">
        <f>IF(Y21="",0,VLOOKUP(Y21,'points clubs'!$A$2:$B$51,2,FALSE))</f>
        <v>8</v>
      </c>
      <c r="AB21" s="41">
        <v>13</v>
      </c>
      <c r="AC21" s="25">
        <f>IF(AB21="",0,VLOOKUP(AB21,'points ind'!$A$2:$B$52,2,FALSE))</f>
        <v>46</v>
      </c>
      <c r="AD21" s="48">
        <f>IF(AB21="",0,VLOOKUP(AB21,'points clubs'!$A$2:$B$51,2,FALSE))</f>
        <v>16</v>
      </c>
      <c r="AE21" s="42">
        <v>11</v>
      </c>
      <c r="AF21" s="25">
        <f>IF(AE21="",0,VLOOKUP(AE21,'points ind'!$A$2:$B$52,2,FALSE))</f>
        <v>50</v>
      </c>
      <c r="AG21" s="48">
        <f>IF(AE21="",0,VLOOKUP(AE21,'points clubs'!$A$2:$B$51,2,FALSE))</f>
        <v>20</v>
      </c>
      <c r="AH21" s="41">
        <v>10</v>
      </c>
      <c r="AI21" s="25">
        <f>IF(AH21="",0,VLOOKUP(AH21,'points ind'!$A$2:$B$52,2,FALSE))</f>
        <v>55</v>
      </c>
      <c r="AJ21" s="48">
        <f>IF(AH21="",0,VLOOKUP(AH21,'points clubs'!$A$2:$B$51,2,FALSE))</f>
        <v>22</v>
      </c>
      <c r="AK21" s="41">
        <v>11</v>
      </c>
      <c r="AL21" s="25">
        <f>IF(AK21="",0,VLOOKUP(AK21,'points ind'!$A$2:$B$52,2,FALSE))</f>
        <v>50</v>
      </c>
      <c r="AM21" s="48">
        <f>IF(AK21="",0,VLOOKUP(AK21,'points clubs'!$A$2:$B$51,2,FALSE))</f>
        <v>20</v>
      </c>
      <c r="AN21" s="22">
        <f t="shared" si="5"/>
        <v>0</v>
      </c>
      <c r="AO21" s="23">
        <f t="shared" si="6"/>
        <v>160</v>
      </c>
      <c r="AP21" s="23">
        <f t="shared" si="7"/>
        <v>0</v>
      </c>
      <c r="AQ21" s="23">
        <f t="shared" si="8"/>
        <v>0</v>
      </c>
      <c r="AR21" s="23">
        <f t="shared" si="9"/>
        <v>0</v>
      </c>
      <c r="AS21" s="23">
        <f t="shared" si="10"/>
        <v>0</v>
      </c>
      <c r="AT21" s="23">
        <f t="shared" si="11"/>
        <v>0</v>
      </c>
      <c r="AU21" s="23">
        <f t="shared" si="12"/>
        <v>0</v>
      </c>
      <c r="AV21" s="23">
        <f t="shared" si="13"/>
        <v>0</v>
      </c>
      <c r="AW21" s="23">
        <f t="shared" si="14"/>
        <v>0</v>
      </c>
      <c r="AX21" s="23">
        <f t="shared" si="15"/>
        <v>0</v>
      </c>
      <c r="AY21" s="23">
        <f t="shared" si="16"/>
        <v>0</v>
      </c>
      <c r="AZ21" s="23">
        <f t="shared" si="17"/>
        <v>0</v>
      </c>
      <c r="BA21" s="23">
        <f t="shared" si="18"/>
        <v>0</v>
      </c>
      <c r="BB21" s="27">
        <f t="shared" si="19"/>
        <v>0</v>
      </c>
      <c r="BC21" s="27">
        <f t="shared" si="20"/>
        <v>0</v>
      </c>
    </row>
    <row r="22" spans="1:55" s="6" customFormat="1" ht="15" x14ac:dyDescent="0.25">
      <c r="A22" s="21">
        <f t="shared" si="1"/>
        <v>12</v>
      </c>
      <c r="B22" s="22" t="s">
        <v>376</v>
      </c>
      <c r="C22" s="23">
        <v>2003</v>
      </c>
      <c r="D22" s="24" t="s">
        <v>10</v>
      </c>
      <c r="E22" s="142">
        <v>2666103</v>
      </c>
      <c r="F22" s="288">
        <f t="shared" si="2"/>
        <v>276</v>
      </c>
      <c r="G22" s="289">
        <f t="shared" si="3"/>
        <v>19</v>
      </c>
      <c r="H22" s="257">
        <f>IF(AK22&gt;0,(LARGE((K22,Q22,T22,W22,Z22,AC22,AF22,AI22),1)+LARGE((K22,Q22,T22,W22,Z22,AC22,AF22,AI22),2)+LARGE((K22,Q22,T22,W22,Z22,AC22,AF22,AI22),3)+LARGE((K22,Q22,T22,W22,Z22,AC22,AF22,AI22),4)+AL22),(LARGE((K22,Q22,T22,W22,Z22,AC22,AF22,AI22),1)+LARGE((K22,Q22,T22,W22,Z22,AC22,AF22,AI22),2)+LARGE((K22,Q22,T22,W22,Z22,AC22,AF22,AI22),3)+LARGE((K22,Q22,T22,W22,Z22,AC22,AF22,AI22),4)+LARGE((K22,Q22,T22,W22,Z22,AC22,AF22,AI22),5)))</f>
        <v>276</v>
      </c>
      <c r="I22" s="258">
        <f t="shared" si="4"/>
        <v>12</v>
      </c>
      <c r="J22" s="41"/>
      <c r="K22" s="25">
        <f>IF(J22="",0,VLOOKUP(J22,'points ind'!$A$2:$B$52,2,FALSE))</f>
        <v>0</v>
      </c>
      <c r="L22" s="48">
        <f>IF(J22="",0,VLOOKUP(J22,'points clubs'!$A$2:$B$51,2,FALSE))</f>
        <v>0</v>
      </c>
      <c r="M22" s="52"/>
      <c r="N22" s="53">
        <f>IF(M22="",0,VLOOKUP(M22,'points ind'!$A$2:$B$52,2,FALSE))</f>
        <v>0</v>
      </c>
      <c r="O22" s="51">
        <f>IF(M22="",0,VLOOKUP(M22,'points clubs'!$A$2:$B$51,2,FALSE))</f>
        <v>0</v>
      </c>
      <c r="P22" s="41">
        <v>7</v>
      </c>
      <c r="Q22" s="25">
        <f>IF(P22="",0,VLOOKUP(P22,'points ind'!$A$2:$B$52,2,FALSE))</f>
        <v>70</v>
      </c>
      <c r="R22" s="48">
        <f>IF(P22="",0,VLOOKUP(P22,'points clubs'!$A$2:$B$51,2,FALSE))</f>
        <v>40</v>
      </c>
      <c r="S22" s="41">
        <v>9</v>
      </c>
      <c r="T22" s="25">
        <f>IF(S22="",0,VLOOKUP(S22,'points ind'!$A$2:$B$52,2,FALSE))</f>
        <v>60</v>
      </c>
      <c r="U22" s="48">
        <f>IF(S22="",0,VLOOKUP(S22,'points clubs'!$A$2:$B$51,2,FALSE))</f>
        <v>25</v>
      </c>
      <c r="V22" s="41"/>
      <c r="W22" s="25">
        <f>IF(V22="",0,VLOOKUP(V22,'points ind'!$A$2:$B$52,2,FALSE))</f>
        <v>0</v>
      </c>
      <c r="X22" s="48">
        <f>IF(V22="",0,VLOOKUP(V22,'points clubs'!$A$2:$B$51,2,FALSE))</f>
        <v>0</v>
      </c>
      <c r="Y22" s="41">
        <v>11</v>
      </c>
      <c r="Z22" s="25">
        <f>IF(Y22="",0,VLOOKUP(Y22,'points ind'!$A$2:$B$52,2,FALSE))</f>
        <v>50</v>
      </c>
      <c r="AA22" s="48">
        <f>IF(Y22="",0,VLOOKUP(Y22,'points clubs'!$A$2:$B$51,2,FALSE))</f>
        <v>20</v>
      </c>
      <c r="AB22" s="41">
        <v>12</v>
      </c>
      <c r="AC22" s="25">
        <f>IF(AB22="",0,VLOOKUP(AB22,'points ind'!$A$2:$B$52,2,FALSE))</f>
        <v>48</v>
      </c>
      <c r="AD22" s="48">
        <f>IF(AB22="",0,VLOOKUP(AB22,'points clubs'!$A$2:$B$51,2,FALSE))</f>
        <v>18</v>
      </c>
      <c r="AE22" s="41"/>
      <c r="AF22" s="25">
        <f>IF(AE22="",0,VLOOKUP(AE22,'points ind'!$A$2:$B$52,2,FALSE))</f>
        <v>0</v>
      </c>
      <c r="AG22" s="48">
        <f>IF(AE22="",0,VLOOKUP(AE22,'points clubs'!$A$2:$B$51,2,FALSE))</f>
        <v>0</v>
      </c>
      <c r="AH22" s="41"/>
      <c r="AI22" s="25">
        <f>IF(AH22="",0,VLOOKUP(AH22,'points ind'!$A$2:$B$52,2,FALSE))</f>
        <v>0</v>
      </c>
      <c r="AJ22" s="48">
        <f>IF(AH22="",0,VLOOKUP(AH22,'points clubs'!$A$2:$B$51,2,FALSE))</f>
        <v>0</v>
      </c>
      <c r="AK22" s="41">
        <v>12</v>
      </c>
      <c r="AL22" s="25">
        <f>IF(AK22="",0,VLOOKUP(AK22,'points ind'!$A$2:$B$52,2,FALSE))</f>
        <v>48</v>
      </c>
      <c r="AM22" s="48">
        <f>IF(AK22="",0,VLOOKUP(AK22,'points clubs'!$A$2:$B$51,2,FALSE))</f>
        <v>18</v>
      </c>
      <c r="AN22" s="22">
        <f t="shared" si="5"/>
        <v>121</v>
      </c>
      <c r="AO22" s="23">
        <f t="shared" si="6"/>
        <v>0</v>
      </c>
      <c r="AP22" s="23">
        <f t="shared" si="7"/>
        <v>0</v>
      </c>
      <c r="AQ22" s="23">
        <f t="shared" si="8"/>
        <v>0</v>
      </c>
      <c r="AR22" s="23">
        <f t="shared" si="9"/>
        <v>0</v>
      </c>
      <c r="AS22" s="23">
        <f t="shared" si="10"/>
        <v>0</v>
      </c>
      <c r="AT22" s="23">
        <f t="shared" si="11"/>
        <v>0</v>
      </c>
      <c r="AU22" s="23">
        <f t="shared" si="12"/>
        <v>0</v>
      </c>
      <c r="AV22" s="23">
        <f t="shared" si="13"/>
        <v>0</v>
      </c>
      <c r="AW22" s="23">
        <f t="shared" si="14"/>
        <v>0</v>
      </c>
      <c r="AX22" s="23">
        <f t="shared" si="15"/>
        <v>0</v>
      </c>
      <c r="AY22" s="23">
        <f t="shared" si="16"/>
        <v>0</v>
      </c>
      <c r="AZ22" s="23">
        <f t="shared" si="17"/>
        <v>0</v>
      </c>
      <c r="BA22" s="23">
        <f t="shared" si="18"/>
        <v>0</v>
      </c>
      <c r="BB22" s="27">
        <f t="shared" si="19"/>
        <v>0</v>
      </c>
      <c r="BC22" s="27">
        <f t="shared" si="20"/>
        <v>0</v>
      </c>
    </row>
    <row r="23" spans="1:55" s="6" customFormat="1" ht="15" x14ac:dyDescent="0.25">
      <c r="A23" s="21">
        <f t="shared" si="1"/>
        <v>14</v>
      </c>
      <c r="B23" s="22" t="s">
        <v>36</v>
      </c>
      <c r="C23" s="23">
        <v>2003</v>
      </c>
      <c r="D23" s="24" t="s">
        <v>15</v>
      </c>
      <c r="E23" s="142">
        <v>2676049</v>
      </c>
      <c r="F23" s="288">
        <f t="shared" si="2"/>
        <v>380</v>
      </c>
      <c r="G23" s="289">
        <f t="shared" si="3"/>
        <v>14</v>
      </c>
      <c r="H23" s="257">
        <f>IF(AK23&gt;0,(LARGE((K23,Q23,T23,W23,Z23,AC23,AF23,AI23),1)+LARGE((K23,Q23,T23,W23,Z23,AC23,AF23,AI23),2)+LARGE((K23,Q23,T23,W23,Z23,AC23,AF23,AI23),3)+LARGE((K23,Q23,T23,W23,Z23,AC23,AF23,AI23),4)+AL23),(LARGE((K23,Q23,T23,W23,Z23,AC23,AF23,AI23),1)+LARGE((K23,Q23,T23,W23,Z23,AC23,AF23,AI23),2)+LARGE((K23,Q23,T23,W23,Z23,AC23,AF23,AI23),3)+LARGE((K23,Q23,T23,W23,Z23,AC23,AF23,AI23),4)+LARGE((K23,Q23,T23,W23,Z23,AC23,AF23,AI23),5)))</f>
        <v>270</v>
      </c>
      <c r="I23" s="258">
        <f t="shared" si="4"/>
        <v>14</v>
      </c>
      <c r="J23" s="41">
        <v>10</v>
      </c>
      <c r="K23" s="25">
        <f>IF(J23="",0,VLOOKUP(J23,'points ind'!$A$2:$B$52,2,FALSE))</f>
        <v>55</v>
      </c>
      <c r="L23" s="48">
        <f>IF(J23="",0,VLOOKUP(J23,'points clubs'!$A$2:$B$51,2,FALSE))</f>
        <v>22</v>
      </c>
      <c r="M23" s="52"/>
      <c r="N23" s="53">
        <f>IF(M23="",0,VLOOKUP(M23,'points ind'!$A$2:$B$52,2,FALSE))</f>
        <v>0</v>
      </c>
      <c r="O23" s="51">
        <f>IF(M23="",0,VLOOKUP(M23,'points clubs'!$A$2:$B$51,2,FALSE))</f>
        <v>0</v>
      </c>
      <c r="P23" s="41">
        <v>19</v>
      </c>
      <c r="Q23" s="25">
        <f>IF(P23="",0,VLOOKUP(P23,'points ind'!$A$2:$B$52,2,FALSE))</f>
        <v>34</v>
      </c>
      <c r="R23" s="48">
        <f>IF(P23="",0,VLOOKUP(P23,'points clubs'!$A$2:$B$51,2,FALSE))</f>
        <v>4</v>
      </c>
      <c r="S23" s="41">
        <v>16</v>
      </c>
      <c r="T23" s="25">
        <f>IF(S23="",0,VLOOKUP(S23,'points ind'!$A$2:$B$52,2,FALSE))</f>
        <v>40</v>
      </c>
      <c r="U23" s="48">
        <f>IF(S23="",0,VLOOKUP(S23,'points clubs'!$A$2:$B$51,2,FALSE))</f>
        <v>10</v>
      </c>
      <c r="V23" s="42">
        <v>18</v>
      </c>
      <c r="W23" s="25">
        <f>IF(V23="",0,VLOOKUP(V23,'points ind'!$A$2:$B$52,2,FALSE))</f>
        <v>36</v>
      </c>
      <c r="X23" s="48">
        <f>IF(V23="",0,VLOOKUP(V23,'points clubs'!$A$2:$B$51,2,FALSE))</f>
        <v>6</v>
      </c>
      <c r="Y23" s="41">
        <v>7</v>
      </c>
      <c r="Z23" s="25">
        <f>IF(Y23="",0,VLOOKUP(Y23,'points ind'!$A$2:$B$52,2,FALSE))</f>
        <v>70</v>
      </c>
      <c r="AA23" s="48">
        <f>IF(Y23="",0,VLOOKUP(Y23,'points clubs'!$A$2:$B$51,2,FALSE))</f>
        <v>40</v>
      </c>
      <c r="AB23" s="41">
        <v>14</v>
      </c>
      <c r="AC23" s="25">
        <f>IF(AB23="",0,VLOOKUP(AB23,'points ind'!$A$2:$B$52,2,FALSE))</f>
        <v>44</v>
      </c>
      <c r="AD23" s="48">
        <f>IF(AB23="",0,VLOOKUP(AB23,'points clubs'!$A$2:$B$51,2,FALSE))</f>
        <v>14</v>
      </c>
      <c r="AE23" s="42"/>
      <c r="AF23" s="25">
        <f>IF(AE23="",0,VLOOKUP(AE23,'points ind'!$A$2:$B$52,2,FALSE))</f>
        <v>0</v>
      </c>
      <c r="AG23" s="48">
        <f>IF(AE23="",0,VLOOKUP(AE23,'points clubs'!$A$2:$B$51,2,FALSE))</f>
        <v>0</v>
      </c>
      <c r="AH23" s="41">
        <v>13</v>
      </c>
      <c r="AI23" s="25">
        <f>IF(AH23="",0,VLOOKUP(AH23,'points ind'!$A$2:$B$52,2,FALSE))</f>
        <v>46</v>
      </c>
      <c r="AJ23" s="48">
        <f>IF(AH23="",0,VLOOKUP(AH23,'points clubs'!$A$2:$B$51,2,FALSE))</f>
        <v>16</v>
      </c>
      <c r="AK23" s="41">
        <v>10</v>
      </c>
      <c r="AL23" s="25">
        <f>IF(AK23="",0,VLOOKUP(AK23,'points ind'!$A$2:$B$52,2,FALSE))</f>
        <v>55</v>
      </c>
      <c r="AM23" s="48">
        <f>IF(AK23="",0,VLOOKUP(AK23,'points clubs'!$A$2:$B$51,2,FALSE))</f>
        <v>22</v>
      </c>
      <c r="AN23" s="22">
        <f t="shared" si="5"/>
        <v>0</v>
      </c>
      <c r="AO23" s="23">
        <f t="shared" si="6"/>
        <v>0</v>
      </c>
      <c r="AP23" s="23">
        <f t="shared" si="7"/>
        <v>0</v>
      </c>
      <c r="AQ23" s="23">
        <f t="shared" si="8"/>
        <v>0</v>
      </c>
      <c r="AR23" s="23">
        <f t="shared" si="9"/>
        <v>0</v>
      </c>
      <c r="AS23" s="23">
        <f t="shared" si="10"/>
        <v>134</v>
      </c>
      <c r="AT23" s="23">
        <f t="shared" si="11"/>
        <v>0</v>
      </c>
      <c r="AU23" s="23">
        <f t="shared" si="12"/>
        <v>0</v>
      </c>
      <c r="AV23" s="23">
        <f t="shared" si="13"/>
        <v>0</v>
      </c>
      <c r="AW23" s="23">
        <f t="shared" si="14"/>
        <v>0</v>
      </c>
      <c r="AX23" s="23">
        <f t="shared" si="15"/>
        <v>0</v>
      </c>
      <c r="AY23" s="23">
        <f t="shared" si="16"/>
        <v>0</v>
      </c>
      <c r="AZ23" s="23">
        <f t="shared" si="17"/>
        <v>0</v>
      </c>
      <c r="BA23" s="23">
        <f t="shared" si="18"/>
        <v>0</v>
      </c>
      <c r="BB23" s="27">
        <f t="shared" si="19"/>
        <v>0</v>
      </c>
      <c r="BC23" s="27">
        <f t="shared" si="20"/>
        <v>0</v>
      </c>
    </row>
    <row r="24" spans="1:55" s="6" customFormat="1" ht="15" x14ac:dyDescent="0.25">
      <c r="A24" s="21">
        <f t="shared" si="1"/>
        <v>15</v>
      </c>
      <c r="B24" s="22" t="s">
        <v>43</v>
      </c>
      <c r="C24" s="29">
        <v>2003</v>
      </c>
      <c r="D24" s="30" t="s">
        <v>11</v>
      </c>
      <c r="E24" s="143">
        <v>2670448</v>
      </c>
      <c r="F24" s="288">
        <f t="shared" si="2"/>
        <v>421</v>
      </c>
      <c r="G24" s="289">
        <f t="shared" si="3"/>
        <v>13</v>
      </c>
      <c r="H24" s="257">
        <f>IF(AK24&gt;0,(LARGE((K24,Q24,T24,W24,Z24,AC24,AF24,AI24),1)+LARGE((K24,Q24,T24,W24,Z24,AC24,AF24,AI24),2)+LARGE((K24,Q24,T24,W24,Z24,AC24,AF24,AI24),3)+LARGE((K24,Q24,T24,W24,Z24,AC24,AF24,AI24),4)+AL24),(LARGE((K24,Q24,T24,W24,Z24,AC24,AF24,AI24),1)+LARGE((K24,Q24,T24,W24,Z24,AC24,AF24,AI24),2)+LARGE((K24,Q24,T24,W24,Z24,AC24,AF24,AI24),3)+LARGE((K24,Q24,T24,W24,Z24,AC24,AF24,AI24),4)+LARGE((K24,Q24,T24,W24,Z24,AC24,AF24,AI24),5)))</f>
        <v>249</v>
      </c>
      <c r="I24" s="258">
        <f t="shared" si="4"/>
        <v>15</v>
      </c>
      <c r="J24" s="42">
        <v>16</v>
      </c>
      <c r="K24" s="25">
        <f>IF(J24="",0,VLOOKUP(J24,'points ind'!$A$2:$B$52,2,FALSE))</f>
        <v>40</v>
      </c>
      <c r="L24" s="48">
        <f>IF(J24="",0,VLOOKUP(J24,'points clubs'!$A$2:$B$51,2,FALSE))</f>
        <v>10</v>
      </c>
      <c r="M24" s="52"/>
      <c r="N24" s="53">
        <f>IF(M24="",0,VLOOKUP(M24,'points ind'!$A$2:$B$52,2,FALSE))</f>
        <v>0</v>
      </c>
      <c r="O24" s="51">
        <f>IF(M24="",0,VLOOKUP(M24,'points clubs'!$A$2:$B$51,2,FALSE))</f>
        <v>0</v>
      </c>
      <c r="P24" s="41">
        <v>13</v>
      </c>
      <c r="Q24" s="25">
        <f>IF(P24="",0,VLOOKUP(P24,'points ind'!$A$2:$B$52,2,FALSE))</f>
        <v>46</v>
      </c>
      <c r="R24" s="48">
        <f>IF(P24="",0,VLOOKUP(P24,'points clubs'!$A$2:$B$51,2,FALSE))</f>
        <v>16</v>
      </c>
      <c r="S24" s="41">
        <v>10</v>
      </c>
      <c r="T24" s="25">
        <f>IF(S24="",0,VLOOKUP(S24,'points ind'!$A$2:$B$52,2,FALSE))</f>
        <v>55</v>
      </c>
      <c r="U24" s="48">
        <f>IF(S24="",0,VLOOKUP(S24,'points clubs'!$A$2:$B$51,2,FALSE))</f>
        <v>22</v>
      </c>
      <c r="V24" s="41">
        <v>16</v>
      </c>
      <c r="W24" s="25">
        <f>IF(V24="",0,VLOOKUP(V24,'points ind'!$A$2:$B$52,2,FALSE))</f>
        <v>40</v>
      </c>
      <c r="X24" s="48">
        <f>IF(V24="",0,VLOOKUP(V24,'points clubs'!$A$2:$B$51,2,FALSE))</f>
        <v>10</v>
      </c>
      <c r="Y24" s="41">
        <v>13</v>
      </c>
      <c r="Z24" s="25">
        <f>IF(Y24="",0,VLOOKUP(Y24,'points ind'!$A$2:$B$52,2,FALSE))</f>
        <v>46</v>
      </c>
      <c r="AA24" s="48">
        <f>IF(Y24="",0,VLOOKUP(Y24,'points clubs'!$A$2:$B$51,2,FALSE))</f>
        <v>16</v>
      </c>
      <c r="AB24" s="41">
        <v>11</v>
      </c>
      <c r="AC24" s="25">
        <f>IF(AB24="",0,VLOOKUP(AB24,'points ind'!$A$2:$B$52,2,FALSE))</f>
        <v>50</v>
      </c>
      <c r="AD24" s="48">
        <f>IF(AB24="",0,VLOOKUP(AB24,'points clubs'!$A$2:$B$51,2,FALSE))</f>
        <v>20</v>
      </c>
      <c r="AE24" s="41">
        <v>9</v>
      </c>
      <c r="AF24" s="25">
        <f>IF(AE24="",0,VLOOKUP(AE24,'points ind'!$A$2:$B$52,2,FALSE))</f>
        <v>60</v>
      </c>
      <c r="AG24" s="48">
        <f>IF(AE24="",0,VLOOKUP(AE24,'points clubs'!$A$2:$B$51,2,FALSE))</f>
        <v>25</v>
      </c>
      <c r="AH24" s="42">
        <v>12</v>
      </c>
      <c r="AI24" s="25">
        <f>IF(AH24="",0,VLOOKUP(AH24,'points ind'!$A$2:$B$52,2,FALSE))</f>
        <v>48</v>
      </c>
      <c r="AJ24" s="48">
        <f>IF(AH24="",0,VLOOKUP(AH24,'points clubs'!$A$2:$B$51,2,FALSE))</f>
        <v>18</v>
      </c>
      <c r="AK24" s="41">
        <v>18</v>
      </c>
      <c r="AL24" s="25">
        <f>IF(AK24="",0,VLOOKUP(AK24,'points ind'!$A$2:$B$52,2,FALSE))</f>
        <v>36</v>
      </c>
      <c r="AM24" s="48">
        <f>IF(AK24="",0,VLOOKUP(AK24,'points clubs'!$A$2:$B$51,2,FALSE))</f>
        <v>6</v>
      </c>
      <c r="AN24" s="22">
        <f t="shared" si="5"/>
        <v>0</v>
      </c>
      <c r="AO24" s="23">
        <f t="shared" si="6"/>
        <v>143</v>
      </c>
      <c r="AP24" s="23">
        <f t="shared" si="7"/>
        <v>0</v>
      </c>
      <c r="AQ24" s="23">
        <f t="shared" si="8"/>
        <v>0</v>
      </c>
      <c r="AR24" s="23">
        <f t="shared" si="9"/>
        <v>0</v>
      </c>
      <c r="AS24" s="23">
        <f t="shared" si="10"/>
        <v>0</v>
      </c>
      <c r="AT24" s="23">
        <f t="shared" si="11"/>
        <v>0</v>
      </c>
      <c r="AU24" s="23">
        <f t="shared" si="12"/>
        <v>0</v>
      </c>
      <c r="AV24" s="23">
        <f t="shared" si="13"/>
        <v>0</v>
      </c>
      <c r="AW24" s="23">
        <f t="shared" si="14"/>
        <v>0</v>
      </c>
      <c r="AX24" s="23">
        <f t="shared" si="15"/>
        <v>0</v>
      </c>
      <c r="AY24" s="23">
        <f t="shared" si="16"/>
        <v>0</v>
      </c>
      <c r="AZ24" s="23">
        <f t="shared" si="17"/>
        <v>0</v>
      </c>
      <c r="BA24" s="23">
        <f t="shared" si="18"/>
        <v>0</v>
      </c>
      <c r="BB24" s="27">
        <f t="shared" si="19"/>
        <v>0</v>
      </c>
      <c r="BC24" s="27">
        <f t="shared" si="20"/>
        <v>0</v>
      </c>
    </row>
    <row r="25" spans="1:55" s="6" customFormat="1" ht="15" x14ac:dyDescent="0.25">
      <c r="A25" s="21">
        <f t="shared" si="1"/>
        <v>16</v>
      </c>
      <c r="B25" s="22" t="s">
        <v>377</v>
      </c>
      <c r="C25" s="23">
        <v>2003</v>
      </c>
      <c r="D25" s="24" t="s">
        <v>15</v>
      </c>
      <c r="E25" s="142">
        <v>2661315</v>
      </c>
      <c r="F25" s="288">
        <f t="shared" si="2"/>
        <v>283</v>
      </c>
      <c r="G25" s="289">
        <f t="shared" si="3"/>
        <v>18</v>
      </c>
      <c r="H25" s="257">
        <f>IF(AK25&gt;0,(LARGE((K25,Q25,T25,W25,Z25,AC25,AF25,AI25),1)+LARGE((K25,Q25,T25,W25,Z25,AC25,AF25,AI25),2)+LARGE((K25,Q25,T25,W25,Z25,AC25,AF25,AI25),3)+LARGE((K25,Q25,T25,W25,Z25,AC25,AF25,AI25),4)+AL25),(LARGE((K25,Q25,T25,W25,Z25,AC25,AF25,AI25),1)+LARGE((K25,Q25,T25,W25,Z25,AC25,AF25,AI25),2)+LARGE((K25,Q25,T25,W25,Z25,AC25,AF25,AI25),3)+LARGE((K25,Q25,T25,W25,Z25,AC25,AF25,AI25),4)+LARGE((K25,Q25,T25,W25,Z25,AC25,AF25,AI25),5)))</f>
        <v>247</v>
      </c>
      <c r="I25" s="258">
        <f t="shared" si="4"/>
        <v>16</v>
      </c>
      <c r="J25" s="41"/>
      <c r="K25" s="25">
        <f>IF(J25="",0,VLOOKUP(J25,'points ind'!$A$2:$B$52,2,FALSE))</f>
        <v>0</v>
      </c>
      <c r="L25" s="48">
        <f>IF(J25="",0,VLOOKUP(J25,'points clubs'!$A$2:$B$51,2,FALSE))</f>
        <v>0</v>
      </c>
      <c r="M25" s="52"/>
      <c r="N25" s="53">
        <f>IF(M25="",0,VLOOKUP(M25,'points ind'!$A$2:$B$52,2,FALSE))</f>
        <v>0</v>
      </c>
      <c r="O25" s="51">
        <f>IF(M25="",0,VLOOKUP(M25,'points clubs'!$A$2:$B$51,2,FALSE))</f>
        <v>0</v>
      </c>
      <c r="P25" s="41">
        <v>18</v>
      </c>
      <c r="Q25" s="25">
        <f>IF(P25="",0,VLOOKUP(P25,'points ind'!$A$2:$B$52,2,FALSE))</f>
        <v>36</v>
      </c>
      <c r="R25" s="48">
        <f>IF(P25="",0,VLOOKUP(P25,'points clubs'!$A$2:$B$51,2,FALSE))</f>
        <v>6</v>
      </c>
      <c r="S25" s="41">
        <v>6</v>
      </c>
      <c r="T25" s="25">
        <f>IF(S25="",0,VLOOKUP(S25,'points ind'!$A$2:$B$52,2,FALSE))</f>
        <v>75</v>
      </c>
      <c r="U25" s="48">
        <f>IF(S25="",0,VLOOKUP(S25,'points clubs'!$A$2:$B$51,2,FALSE))</f>
        <v>50</v>
      </c>
      <c r="V25" s="41">
        <v>14</v>
      </c>
      <c r="W25" s="25">
        <f>IF(V25="",0,VLOOKUP(V25,'points ind'!$A$2:$B$52,2,FALSE))</f>
        <v>44</v>
      </c>
      <c r="X25" s="48">
        <f>IF(V25="",0,VLOOKUP(V25,'points clubs'!$A$2:$B$51,2,FALSE))</f>
        <v>14</v>
      </c>
      <c r="Y25" s="42"/>
      <c r="Z25" s="25">
        <f>IF(Y25="",0,VLOOKUP(Y25,'points ind'!$A$2:$B$52,2,FALSE))</f>
        <v>0</v>
      </c>
      <c r="AA25" s="48">
        <f>IF(Y25="",0,VLOOKUP(Y25,'points clubs'!$A$2:$B$51,2,FALSE))</f>
        <v>0</v>
      </c>
      <c r="AB25" s="42"/>
      <c r="AC25" s="25">
        <f>IF(AB25="",0,VLOOKUP(AB25,'points ind'!$A$2:$B$52,2,FALSE))</f>
        <v>0</v>
      </c>
      <c r="AD25" s="48">
        <f>IF(AB25="",0,VLOOKUP(AB25,'points clubs'!$A$2:$B$51,2,FALSE))</f>
        <v>0</v>
      </c>
      <c r="AE25" s="41">
        <v>13</v>
      </c>
      <c r="AF25" s="25">
        <f>IF(AE25="",0,VLOOKUP(AE25,'points ind'!$A$2:$B$52,2,FALSE))</f>
        <v>46</v>
      </c>
      <c r="AG25" s="48">
        <f>IF(AE25="",0,VLOOKUP(AE25,'points clubs'!$A$2:$B$51,2,FALSE))</f>
        <v>16</v>
      </c>
      <c r="AH25" s="41">
        <v>16</v>
      </c>
      <c r="AI25" s="25">
        <f>IF(AH25="",0,VLOOKUP(AH25,'points ind'!$A$2:$B$52,2,FALSE))</f>
        <v>40</v>
      </c>
      <c r="AJ25" s="48">
        <f>IF(AH25="",0,VLOOKUP(AH25,'points clubs'!$A$2:$B$51,2,FALSE))</f>
        <v>10</v>
      </c>
      <c r="AK25" s="42">
        <v>15</v>
      </c>
      <c r="AL25" s="25">
        <f>IF(AK25="",0,VLOOKUP(AK25,'points ind'!$A$2:$B$52,2,FALSE))</f>
        <v>42</v>
      </c>
      <c r="AM25" s="48">
        <f>IF(AK25="",0,VLOOKUP(AK25,'points clubs'!$A$2:$B$51,2,FALSE))</f>
        <v>12</v>
      </c>
      <c r="AN25" s="22">
        <f t="shared" si="5"/>
        <v>0</v>
      </c>
      <c r="AO25" s="23">
        <f t="shared" si="6"/>
        <v>0</v>
      </c>
      <c r="AP25" s="23">
        <f t="shared" si="7"/>
        <v>0</v>
      </c>
      <c r="AQ25" s="23">
        <f t="shared" si="8"/>
        <v>0</v>
      </c>
      <c r="AR25" s="23">
        <f t="shared" si="9"/>
        <v>0</v>
      </c>
      <c r="AS25" s="23">
        <f t="shared" si="10"/>
        <v>108</v>
      </c>
      <c r="AT25" s="23">
        <f t="shared" si="11"/>
        <v>0</v>
      </c>
      <c r="AU25" s="23">
        <f t="shared" si="12"/>
        <v>0</v>
      </c>
      <c r="AV25" s="23">
        <f t="shared" si="13"/>
        <v>0</v>
      </c>
      <c r="AW25" s="23">
        <f t="shared" si="14"/>
        <v>0</v>
      </c>
      <c r="AX25" s="23">
        <f t="shared" si="15"/>
        <v>0</v>
      </c>
      <c r="AY25" s="23">
        <f t="shared" si="16"/>
        <v>0</v>
      </c>
      <c r="AZ25" s="23">
        <f t="shared" si="17"/>
        <v>0</v>
      </c>
      <c r="BA25" s="23">
        <f t="shared" si="18"/>
        <v>0</v>
      </c>
      <c r="BB25" s="27">
        <f t="shared" si="19"/>
        <v>0</v>
      </c>
      <c r="BC25" s="27">
        <f t="shared" si="20"/>
        <v>0</v>
      </c>
    </row>
    <row r="26" spans="1:55" s="6" customFormat="1" ht="15" x14ac:dyDescent="0.25">
      <c r="A26" s="21">
        <f t="shared" si="1"/>
        <v>17</v>
      </c>
      <c r="B26" s="22" t="s">
        <v>39</v>
      </c>
      <c r="C26" s="23">
        <v>2003</v>
      </c>
      <c r="D26" s="24" t="s">
        <v>15</v>
      </c>
      <c r="E26" s="142">
        <v>2670608</v>
      </c>
      <c r="F26" s="288">
        <f t="shared" si="2"/>
        <v>265</v>
      </c>
      <c r="G26" s="289">
        <f t="shared" si="3"/>
        <v>20</v>
      </c>
      <c r="H26" s="257">
        <f>IF(AK26&gt;0,(LARGE((K26,Q26,T26,W26,Z26,AC26,AF26,AI26),1)+LARGE((K26,Q26,T26,W26,Z26,AC26,AF26,AI26),2)+LARGE((K26,Q26,T26,W26,Z26,AC26,AF26,AI26),3)+LARGE((K26,Q26,T26,W26,Z26,AC26,AF26,AI26),4)+AL26),(LARGE((K26,Q26,T26,W26,Z26,AC26,AF26,AI26),1)+LARGE((K26,Q26,T26,W26,Z26,AC26,AF26,AI26),2)+LARGE((K26,Q26,T26,W26,Z26,AC26,AF26,AI26),3)+LARGE((K26,Q26,T26,W26,Z26,AC26,AF26,AI26),4)+LARGE((K26,Q26,T26,W26,Z26,AC26,AF26,AI26),5)))</f>
        <v>233</v>
      </c>
      <c r="I26" s="258">
        <f t="shared" si="4"/>
        <v>17</v>
      </c>
      <c r="J26" s="41">
        <v>13</v>
      </c>
      <c r="K26" s="25">
        <f>IF(J26="",0,VLOOKUP(J26,'points ind'!$A$2:$B$52,2,FALSE))</f>
        <v>46</v>
      </c>
      <c r="L26" s="48">
        <f>IF(J26="",0,VLOOKUP(J26,'points clubs'!$A$2:$B$51,2,FALSE))</f>
        <v>16</v>
      </c>
      <c r="M26" s="52"/>
      <c r="N26" s="53">
        <f>IF(M26="",0,VLOOKUP(M26,'points ind'!$A$2:$B$52,2,FALSE))</f>
        <v>0</v>
      </c>
      <c r="O26" s="51">
        <f>IF(M26="",0,VLOOKUP(M26,'points clubs'!$A$2:$B$51,2,FALSE))</f>
        <v>0</v>
      </c>
      <c r="P26" s="41"/>
      <c r="Q26" s="25">
        <f>IF(P26="",0,VLOOKUP(P26,'points ind'!$A$2:$B$52,2,FALSE))</f>
        <v>0</v>
      </c>
      <c r="R26" s="48">
        <f>IF(P26="",0,VLOOKUP(P26,'points clubs'!$A$2:$B$51,2,FALSE))</f>
        <v>0</v>
      </c>
      <c r="S26" s="41">
        <v>13</v>
      </c>
      <c r="T26" s="25">
        <f>IF(S26="",0,VLOOKUP(S26,'points ind'!$A$2:$B$52,2,FALSE))</f>
        <v>46</v>
      </c>
      <c r="U26" s="48">
        <f>IF(S26="",0,VLOOKUP(S26,'points clubs'!$A$2:$B$51,2,FALSE))</f>
        <v>16</v>
      </c>
      <c r="V26" s="41">
        <v>15</v>
      </c>
      <c r="W26" s="25">
        <f>IF(V26="",0,VLOOKUP(V26,'points ind'!$A$2:$B$52,2,FALSE))</f>
        <v>42</v>
      </c>
      <c r="X26" s="48">
        <f>IF(V26="",0,VLOOKUP(V26,'points clubs'!$A$2:$B$51,2,FALSE))</f>
        <v>12</v>
      </c>
      <c r="Y26" s="41">
        <v>20</v>
      </c>
      <c r="Z26" s="25">
        <f>IF(Y26="",0,VLOOKUP(Y26,'points ind'!$A$2:$B$52,2,FALSE))</f>
        <v>32</v>
      </c>
      <c r="AA26" s="48">
        <f>IF(Y26="",0,VLOOKUP(Y26,'points clubs'!$A$2:$B$51,2,FALSE))</f>
        <v>2</v>
      </c>
      <c r="AB26" s="41"/>
      <c r="AC26" s="25">
        <f>IF(AB26="",0,VLOOKUP(AB26,'points ind'!$A$2:$B$52,2,FALSE))</f>
        <v>0</v>
      </c>
      <c r="AD26" s="48">
        <f>IF(AB26="",0,VLOOKUP(AB26,'points clubs'!$A$2:$B$51,2,FALSE))</f>
        <v>0</v>
      </c>
      <c r="AE26" s="41">
        <v>10</v>
      </c>
      <c r="AF26" s="25">
        <f>IF(AE26="",0,VLOOKUP(AE26,'points ind'!$A$2:$B$52,2,FALSE))</f>
        <v>55</v>
      </c>
      <c r="AG26" s="48">
        <f>IF(AE26="",0,VLOOKUP(AE26,'points clubs'!$A$2:$B$51,2,FALSE))</f>
        <v>22</v>
      </c>
      <c r="AH26" s="41">
        <v>14</v>
      </c>
      <c r="AI26" s="25">
        <f>IF(AH26="",0,VLOOKUP(AH26,'points ind'!$A$2:$B$52,2,FALSE))</f>
        <v>44</v>
      </c>
      <c r="AJ26" s="48">
        <f>IF(AH26="",0,VLOOKUP(AH26,'points clubs'!$A$2:$B$51,2,FALSE))</f>
        <v>14</v>
      </c>
      <c r="AK26" s="41"/>
      <c r="AL26" s="25">
        <f>IF(AK26="",0,VLOOKUP(AK26,'points ind'!$A$2:$B$52,2,FALSE))</f>
        <v>0</v>
      </c>
      <c r="AM26" s="48">
        <f>IF(AK26="",0,VLOOKUP(AK26,'points clubs'!$A$2:$B$51,2,FALSE))</f>
        <v>0</v>
      </c>
      <c r="AN26" s="22">
        <f t="shared" si="5"/>
        <v>0</v>
      </c>
      <c r="AO26" s="23">
        <f t="shared" si="6"/>
        <v>0</v>
      </c>
      <c r="AP26" s="23">
        <f t="shared" si="7"/>
        <v>0</v>
      </c>
      <c r="AQ26" s="23">
        <f t="shared" si="8"/>
        <v>0</v>
      </c>
      <c r="AR26" s="23">
        <f t="shared" si="9"/>
        <v>0</v>
      </c>
      <c r="AS26" s="23">
        <f t="shared" si="10"/>
        <v>82</v>
      </c>
      <c r="AT26" s="23">
        <f t="shared" si="11"/>
        <v>0</v>
      </c>
      <c r="AU26" s="23">
        <f t="shared" si="12"/>
        <v>0</v>
      </c>
      <c r="AV26" s="23">
        <f t="shared" si="13"/>
        <v>0</v>
      </c>
      <c r="AW26" s="23">
        <f t="shared" si="14"/>
        <v>0</v>
      </c>
      <c r="AX26" s="23">
        <f t="shared" si="15"/>
        <v>0</v>
      </c>
      <c r="AY26" s="23">
        <f t="shared" si="16"/>
        <v>0</v>
      </c>
      <c r="AZ26" s="23">
        <f t="shared" si="17"/>
        <v>0</v>
      </c>
      <c r="BA26" s="23">
        <f t="shared" si="18"/>
        <v>0</v>
      </c>
      <c r="BB26" s="27">
        <f t="shared" si="19"/>
        <v>0</v>
      </c>
      <c r="BC26" s="226">
        <f t="shared" si="20"/>
        <v>0</v>
      </c>
    </row>
    <row r="27" spans="1:55" s="6" customFormat="1" ht="15" x14ac:dyDescent="0.25">
      <c r="A27" s="21">
        <f t="shared" si="1"/>
        <v>18</v>
      </c>
      <c r="B27" s="22" t="s">
        <v>37</v>
      </c>
      <c r="C27" s="23">
        <v>2003</v>
      </c>
      <c r="D27" s="24" t="s">
        <v>13</v>
      </c>
      <c r="E27" s="142">
        <v>2655677</v>
      </c>
      <c r="F27" s="288">
        <f t="shared" si="2"/>
        <v>226</v>
      </c>
      <c r="G27" s="289">
        <f t="shared" si="3"/>
        <v>21</v>
      </c>
      <c r="H27" s="257">
        <f>IF(AK27&gt;0,(LARGE((K27,Q27,T27,W27,Z27,AC27,AF27,AI27),1)+LARGE((K27,Q27,T27,W27,Z27,AC27,AF27,AI27),2)+LARGE((K27,Q27,T27,W27,Z27,AC27,AF27,AI27),3)+LARGE((K27,Q27,T27,W27,Z27,AC27,AF27,AI27),4)+AL27),(LARGE((K27,Q27,T27,W27,Z27,AC27,AF27,AI27),1)+LARGE((K27,Q27,T27,W27,Z27,AC27,AF27,AI27),2)+LARGE((K27,Q27,T27,W27,Z27,AC27,AF27,AI27),3)+LARGE((K27,Q27,T27,W27,Z27,AC27,AF27,AI27),4)+LARGE((K27,Q27,T27,W27,Z27,AC27,AF27,AI27),5)))</f>
        <v>226</v>
      </c>
      <c r="I27" s="258">
        <f t="shared" si="4"/>
        <v>18</v>
      </c>
      <c r="J27" s="41">
        <v>11</v>
      </c>
      <c r="K27" s="25">
        <f>IF(J27="",0,VLOOKUP(J27,'points ind'!$A$2:$B$52,2,FALSE))</f>
        <v>50</v>
      </c>
      <c r="L27" s="48">
        <f>IF(J27="",0,VLOOKUP(J27,'points clubs'!$A$2:$B$51,2,FALSE))</f>
        <v>20</v>
      </c>
      <c r="M27" s="52"/>
      <c r="N27" s="53">
        <f>IF(M27="",0,VLOOKUP(M27,'points ind'!$A$2:$B$52,2,FALSE))</f>
        <v>0</v>
      </c>
      <c r="O27" s="51">
        <f>IF(M27="",0,VLOOKUP(M27,'points clubs'!$A$2:$B$51,2,FALSE))</f>
        <v>0</v>
      </c>
      <c r="P27" s="41">
        <v>11</v>
      </c>
      <c r="Q27" s="25">
        <f>IF(P27="",0,VLOOKUP(P27,'points ind'!$A$2:$B$52,2,FALSE))</f>
        <v>50</v>
      </c>
      <c r="R27" s="48">
        <f>IF(P27="",0,VLOOKUP(P27,'points clubs'!$A$2:$B$51,2,FALSE))</f>
        <v>20</v>
      </c>
      <c r="S27" s="41">
        <v>21</v>
      </c>
      <c r="T27" s="25">
        <f>IF(S27="",0,VLOOKUP(S27,'points ind'!$A$2:$B$52,2,FALSE))</f>
        <v>30</v>
      </c>
      <c r="U27" s="48">
        <f>IF(S27="",0,VLOOKUP(S27,'points clubs'!$A$2:$B$51,2,FALSE))</f>
        <v>0</v>
      </c>
      <c r="V27" s="41">
        <v>12</v>
      </c>
      <c r="W27" s="25">
        <f>IF(V27="",0,VLOOKUP(V27,'points ind'!$A$2:$B$52,2,FALSE))</f>
        <v>48</v>
      </c>
      <c r="X27" s="48">
        <f>IF(V27="",0,VLOOKUP(V27,'points clubs'!$A$2:$B$51,2,FALSE))</f>
        <v>18</v>
      </c>
      <c r="Y27" s="41">
        <v>12</v>
      </c>
      <c r="Z27" s="25">
        <f>IF(Y27="",0,VLOOKUP(Y27,'points ind'!$A$2:$B$52,2,FALSE))</f>
        <v>48</v>
      </c>
      <c r="AA27" s="48">
        <f>IF(Y27="",0,VLOOKUP(Y27,'points clubs'!$A$2:$B$51,2,FALSE))</f>
        <v>18</v>
      </c>
      <c r="AB27" s="41"/>
      <c r="AC27" s="25">
        <f>IF(AB27="",0,VLOOKUP(AB27,'points ind'!$A$2:$B$52,2,FALSE))</f>
        <v>0</v>
      </c>
      <c r="AD27" s="48">
        <f>IF(AB27="",0,VLOOKUP(AB27,'points clubs'!$A$2:$B$51,2,FALSE))</f>
        <v>0</v>
      </c>
      <c r="AE27" s="41"/>
      <c r="AF27" s="25">
        <f>IF(AE27="",0,VLOOKUP(AE27,'points ind'!$A$2:$B$52,2,FALSE))</f>
        <v>0</v>
      </c>
      <c r="AG27" s="48">
        <f>IF(AE27="",0,VLOOKUP(AE27,'points clubs'!$A$2:$B$51,2,FALSE))</f>
        <v>0</v>
      </c>
      <c r="AH27" s="41"/>
      <c r="AI27" s="25">
        <f>IF(AH27="",0,VLOOKUP(AH27,'points ind'!$A$2:$B$52,2,FALSE))</f>
        <v>0</v>
      </c>
      <c r="AJ27" s="48">
        <f>IF(AH27="",0,VLOOKUP(AH27,'points clubs'!$A$2:$B$51,2,FALSE))</f>
        <v>0</v>
      </c>
      <c r="AK27" s="41"/>
      <c r="AL27" s="25">
        <f>IF(AK27="",0,VLOOKUP(AK27,'points ind'!$A$2:$B$52,2,FALSE))</f>
        <v>0</v>
      </c>
      <c r="AM27" s="48">
        <f>IF(AK27="",0,VLOOKUP(AK27,'points clubs'!$A$2:$B$51,2,FALSE))</f>
        <v>0</v>
      </c>
      <c r="AN27" s="22">
        <f t="shared" si="5"/>
        <v>0</v>
      </c>
      <c r="AO27" s="23">
        <f t="shared" si="6"/>
        <v>0</v>
      </c>
      <c r="AP27" s="23">
        <f t="shared" si="7"/>
        <v>0</v>
      </c>
      <c r="AQ27" s="23">
        <f t="shared" si="8"/>
        <v>76</v>
      </c>
      <c r="AR27" s="23">
        <f t="shared" si="9"/>
        <v>0</v>
      </c>
      <c r="AS27" s="23">
        <f t="shared" si="10"/>
        <v>0</v>
      </c>
      <c r="AT27" s="23">
        <f t="shared" si="11"/>
        <v>0</v>
      </c>
      <c r="AU27" s="23">
        <f t="shared" si="12"/>
        <v>0</v>
      </c>
      <c r="AV27" s="23">
        <f t="shared" si="13"/>
        <v>0</v>
      </c>
      <c r="AW27" s="23">
        <f t="shared" si="14"/>
        <v>0</v>
      </c>
      <c r="AX27" s="23">
        <f t="shared" si="15"/>
        <v>0</v>
      </c>
      <c r="AY27" s="23">
        <f t="shared" si="16"/>
        <v>0</v>
      </c>
      <c r="AZ27" s="23">
        <f t="shared" si="17"/>
        <v>0</v>
      </c>
      <c r="BA27" s="23">
        <f t="shared" si="18"/>
        <v>0</v>
      </c>
      <c r="BB27" s="27">
        <f t="shared" si="19"/>
        <v>0</v>
      </c>
      <c r="BC27" s="226">
        <f t="shared" si="20"/>
        <v>0</v>
      </c>
    </row>
    <row r="28" spans="1:55" s="6" customFormat="1" ht="15" x14ac:dyDescent="0.25">
      <c r="A28" s="21">
        <f t="shared" si="1"/>
        <v>19</v>
      </c>
      <c r="B28" s="22" t="s">
        <v>44</v>
      </c>
      <c r="C28" s="23">
        <v>2003</v>
      </c>
      <c r="D28" s="24" t="s">
        <v>18</v>
      </c>
      <c r="E28" s="142">
        <v>2665635</v>
      </c>
      <c r="F28" s="288">
        <f t="shared" si="2"/>
        <v>374</v>
      </c>
      <c r="G28" s="289">
        <f t="shared" si="3"/>
        <v>15</v>
      </c>
      <c r="H28" s="257">
        <f>IF(AK28&gt;0,(LARGE((K28,Q28,T28,W28,Z28,AC28,AF28,AI28),1)+LARGE((K28,Q28,T28,W28,Z28,AC28,AF28,AI28),2)+LARGE((K28,Q28,T28,W28,Z28,AC28,AF28,AI28),3)+LARGE((K28,Q28,T28,W28,Z28,AC28,AF28,AI28),4)+AL28),(LARGE((K28,Q28,T28,W28,Z28,AC28,AF28,AI28),1)+LARGE((K28,Q28,T28,W28,Z28,AC28,AF28,AI28),2)+LARGE((K28,Q28,T28,W28,Z28,AC28,AF28,AI28),3)+LARGE((K28,Q28,T28,W28,Z28,AC28,AF28,AI28),4)+LARGE((K28,Q28,T28,W28,Z28,AC28,AF28,AI28),5)))</f>
        <v>222</v>
      </c>
      <c r="I28" s="258">
        <f t="shared" si="4"/>
        <v>19</v>
      </c>
      <c r="J28" s="41">
        <v>17</v>
      </c>
      <c r="K28" s="25">
        <f>IF(J28="",0,VLOOKUP(J28,'points ind'!$A$2:$B$52,2,FALSE))</f>
        <v>38</v>
      </c>
      <c r="L28" s="48">
        <f>IF(J28="",0,VLOOKUP(J28,'points clubs'!$A$2:$B$51,2,FALSE))</f>
        <v>8</v>
      </c>
      <c r="M28" s="52"/>
      <c r="N28" s="53">
        <f>IF(M28="",0,VLOOKUP(M28,'points ind'!$A$2:$B$52,2,FALSE))</f>
        <v>0</v>
      </c>
      <c r="O28" s="51">
        <f>IF(M28="",0,VLOOKUP(M28,'points clubs'!$A$2:$B$51,2,FALSE))</f>
        <v>0</v>
      </c>
      <c r="P28" s="41">
        <v>12</v>
      </c>
      <c r="Q28" s="25">
        <f>IF(P28="",0,VLOOKUP(P28,'points ind'!$A$2:$B$52,2,FALSE))</f>
        <v>48</v>
      </c>
      <c r="R28" s="48">
        <f>IF(P28="",0,VLOOKUP(P28,'points clubs'!$A$2:$B$51,2,FALSE))</f>
        <v>18</v>
      </c>
      <c r="S28" s="42">
        <v>12</v>
      </c>
      <c r="T28" s="25">
        <f>IF(S28="",0,VLOOKUP(S28,'points ind'!$A$2:$B$52,2,FALSE))</f>
        <v>48</v>
      </c>
      <c r="U28" s="48">
        <f>IF(S28="",0,VLOOKUP(S28,'points clubs'!$A$2:$B$51,2,FALSE))</f>
        <v>18</v>
      </c>
      <c r="V28" s="41">
        <v>13</v>
      </c>
      <c r="W28" s="25">
        <f>IF(V28="",0,VLOOKUP(V28,'points ind'!$A$2:$B$52,2,FALSE))</f>
        <v>46</v>
      </c>
      <c r="X28" s="48">
        <f>IF(V28="",0,VLOOKUP(V28,'points clubs'!$A$2:$B$51,2,FALSE))</f>
        <v>16</v>
      </c>
      <c r="Y28" s="41">
        <v>16</v>
      </c>
      <c r="Z28" s="25">
        <f>IF(Y28="",0,VLOOKUP(Y28,'points ind'!$A$2:$B$52,2,FALSE))</f>
        <v>40</v>
      </c>
      <c r="AA28" s="48">
        <f>IF(Y28="",0,VLOOKUP(Y28,'points clubs'!$A$2:$B$51,2,FALSE))</f>
        <v>10</v>
      </c>
      <c r="AB28" s="41">
        <v>17</v>
      </c>
      <c r="AC28" s="25">
        <f>IF(AB28="",0,VLOOKUP(AB28,'points ind'!$A$2:$B$52,2,FALSE))</f>
        <v>38</v>
      </c>
      <c r="AD28" s="48">
        <f>IF(AB28="",0,VLOOKUP(AB28,'points clubs'!$A$2:$B$51,2,FALSE))</f>
        <v>8</v>
      </c>
      <c r="AE28" s="41">
        <v>15</v>
      </c>
      <c r="AF28" s="25">
        <f>IF(AE28="",0,VLOOKUP(AE28,'points ind'!$A$2:$B$52,2,FALSE))</f>
        <v>42</v>
      </c>
      <c r="AG28" s="48">
        <f>IF(AE28="",0,VLOOKUP(AE28,'points clubs'!$A$2:$B$51,2,FALSE))</f>
        <v>12</v>
      </c>
      <c r="AH28" s="41">
        <v>18</v>
      </c>
      <c r="AI28" s="25">
        <f>IF(AH28="",0,VLOOKUP(AH28,'points ind'!$A$2:$B$52,2,FALSE))</f>
        <v>36</v>
      </c>
      <c r="AJ28" s="48">
        <f>IF(AH28="",0,VLOOKUP(AH28,'points clubs'!$A$2:$B$51,2,FALSE))</f>
        <v>6</v>
      </c>
      <c r="AK28" s="41">
        <v>17</v>
      </c>
      <c r="AL28" s="25">
        <f>IF(AK28="",0,VLOOKUP(AK28,'points ind'!$A$2:$B$52,2,FALSE))</f>
        <v>38</v>
      </c>
      <c r="AM28" s="48">
        <f>IF(AK28="",0,VLOOKUP(AK28,'points clubs'!$A$2:$B$51,2,FALSE))</f>
        <v>8</v>
      </c>
      <c r="AN28" s="22">
        <f t="shared" si="5"/>
        <v>0</v>
      </c>
      <c r="AO28" s="23">
        <f t="shared" si="6"/>
        <v>0</v>
      </c>
      <c r="AP28" s="23">
        <f t="shared" si="7"/>
        <v>0</v>
      </c>
      <c r="AQ28" s="23">
        <f t="shared" si="8"/>
        <v>0</v>
      </c>
      <c r="AR28" s="23">
        <f t="shared" si="9"/>
        <v>0</v>
      </c>
      <c r="AS28" s="23">
        <f t="shared" si="10"/>
        <v>0</v>
      </c>
      <c r="AT28" s="23">
        <f t="shared" si="11"/>
        <v>0</v>
      </c>
      <c r="AU28" s="23">
        <f t="shared" si="12"/>
        <v>0</v>
      </c>
      <c r="AV28" s="23">
        <f t="shared" si="13"/>
        <v>104</v>
      </c>
      <c r="AW28" s="23">
        <f t="shared" si="14"/>
        <v>0</v>
      </c>
      <c r="AX28" s="23">
        <f t="shared" si="15"/>
        <v>0</v>
      </c>
      <c r="AY28" s="23">
        <f t="shared" si="16"/>
        <v>0</v>
      </c>
      <c r="AZ28" s="23">
        <f t="shared" si="17"/>
        <v>0</v>
      </c>
      <c r="BA28" s="23">
        <f t="shared" si="18"/>
        <v>0</v>
      </c>
      <c r="BB28" s="27">
        <f t="shared" si="19"/>
        <v>0</v>
      </c>
      <c r="BC28" s="226">
        <f t="shared" si="20"/>
        <v>0</v>
      </c>
    </row>
    <row r="29" spans="1:55" s="6" customFormat="1" ht="15" x14ac:dyDescent="0.25">
      <c r="A29" s="21">
        <f t="shared" si="1"/>
        <v>20</v>
      </c>
      <c r="B29" s="22" t="s">
        <v>42</v>
      </c>
      <c r="C29" s="29">
        <v>2003</v>
      </c>
      <c r="D29" s="24" t="s">
        <v>11</v>
      </c>
      <c r="E29" s="142">
        <v>2676885</v>
      </c>
      <c r="F29" s="288">
        <f t="shared" si="2"/>
        <v>284</v>
      </c>
      <c r="G29" s="289">
        <f t="shared" si="3"/>
        <v>17</v>
      </c>
      <c r="H29" s="257">
        <f>IF(AK29&gt;0,(LARGE((K29,Q29,T29,W29,Z29,AC29,AF29,AI29),1)+LARGE((K29,Q29,T29,W29,Z29,AC29,AF29,AI29),2)+LARGE((K29,Q29,T29,W29,Z29,AC29,AF29,AI29),3)+LARGE((K29,Q29,T29,W29,Z29,AC29,AF29,AI29),4)+AL29),(LARGE((K29,Q29,T29,W29,Z29,AC29,AF29,AI29),1)+LARGE((K29,Q29,T29,W29,Z29,AC29,AF29,AI29),2)+LARGE((K29,Q29,T29,W29,Z29,AC29,AF29,AI29),3)+LARGE((K29,Q29,T29,W29,Z29,AC29,AF29,AI29),4)+LARGE((K29,Q29,T29,W29,Z29,AC29,AF29,AI29),5)))</f>
        <v>194</v>
      </c>
      <c r="I29" s="258">
        <f t="shared" si="4"/>
        <v>20</v>
      </c>
      <c r="J29" s="41">
        <v>15</v>
      </c>
      <c r="K29" s="25">
        <f>IF(J29="",0,VLOOKUP(J29,'points ind'!$A$2:$B$52,2,FALSE))</f>
        <v>42</v>
      </c>
      <c r="L29" s="48">
        <f>IF(J29="",0,VLOOKUP(J29,'points clubs'!$A$2:$B$51,2,FALSE))</f>
        <v>12</v>
      </c>
      <c r="M29" s="52"/>
      <c r="N29" s="53">
        <f>IF(M29="",0,VLOOKUP(M29,'points ind'!$A$2:$B$52,2,FALSE))</f>
        <v>0</v>
      </c>
      <c r="O29" s="51">
        <f>IF(M29="",0,VLOOKUP(M29,'points clubs'!$A$2:$B$51,2,FALSE))</f>
        <v>0</v>
      </c>
      <c r="P29" s="41">
        <v>21</v>
      </c>
      <c r="Q29" s="25">
        <f>IF(P29="",0,VLOOKUP(P29,'points ind'!$A$2:$B$52,2,FALSE))</f>
        <v>30</v>
      </c>
      <c r="R29" s="48">
        <f>IF(P29="",0,VLOOKUP(P29,'points clubs'!$A$2:$B$51,2,FALSE))</f>
        <v>0</v>
      </c>
      <c r="S29" s="41">
        <v>19</v>
      </c>
      <c r="T29" s="25">
        <f>IF(S29="",0,VLOOKUP(S29,'points ind'!$A$2:$B$52,2,FALSE))</f>
        <v>34</v>
      </c>
      <c r="U29" s="48">
        <f>IF(S29="",0,VLOOKUP(S29,'points clubs'!$A$2:$B$51,2,FALSE))</f>
        <v>4</v>
      </c>
      <c r="V29" s="41">
        <v>20</v>
      </c>
      <c r="W29" s="25">
        <f>IF(V29="",0,VLOOKUP(V29,'points ind'!$A$2:$B$52,2,FALSE))</f>
        <v>32</v>
      </c>
      <c r="X29" s="48">
        <f>IF(V29="",0,VLOOKUP(V29,'points clubs'!$A$2:$B$51,2,FALSE))</f>
        <v>2</v>
      </c>
      <c r="Y29" s="41">
        <v>22</v>
      </c>
      <c r="Z29" s="25">
        <f>IF(Y29="",0,VLOOKUP(Y29,'points ind'!$A$2:$B$52,2,FALSE))</f>
        <v>28</v>
      </c>
      <c r="AA29" s="48">
        <f>IF(Y29="",0,VLOOKUP(Y29,'points clubs'!$A$2:$B$51,2,FALSE))</f>
        <v>0</v>
      </c>
      <c r="AB29" s="41"/>
      <c r="AC29" s="25">
        <f>IF(AB29="",0,VLOOKUP(AB29,'points ind'!$A$2:$B$52,2,FALSE))</f>
        <v>0</v>
      </c>
      <c r="AD29" s="48">
        <f>IF(AB29="",0,VLOOKUP(AB29,'points clubs'!$A$2:$B$51,2,FALSE))</f>
        <v>0</v>
      </c>
      <c r="AE29" s="41">
        <v>14</v>
      </c>
      <c r="AF29" s="25">
        <f>IF(AE29="",0,VLOOKUP(AE29,'points ind'!$A$2:$B$52,2,FALSE))</f>
        <v>44</v>
      </c>
      <c r="AG29" s="48">
        <f>IF(AE29="",0,VLOOKUP(AE29,'points clubs'!$A$2:$B$51,2,FALSE))</f>
        <v>14</v>
      </c>
      <c r="AH29" s="41">
        <v>19</v>
      </c>
      <c r="AI29" s="25">
        <f>IF(AH29="",0,VLOOKUP(AH29,'points ind'!$A$2:$B$52,2,FALSE))</f>
        <v>34</v>
      </c>
      <c r="AJ29" s="48">
        <f>IF(AH29="",0,VLOOKUP(AH29,'points clubs'!$A$2:$B$51,2,FALSE))</f>
        <v>4</v>
      </c>
      <c r="AK29" s="41">
        <v>16</v>
      </c>
      <c r="AL29" s="25">
        <f>IF(AK29="",0,VLOOKUP(AK29,'points ind'!$A$2:$B$52,2,FALSE))</f>
        <v>40</v>
      </c>
      <c r="AM29" s="48">
        <f>IF(AK29="",0,VLOOKUP(AK29,'points clubs'!$A$2:$B$51,2,FALSE))</f>
        <v>10</v>
      </c>
      <c r="AN29" s="22">
        <f t="shared" si="5"/>
        <v>0</v>
      </c>
      <c r="AO29" s="23">
        <f t="shared" si="6"/>
        <v>46</v>
      </c>
      <c r="AP29" s="23">
        <f t="shared" si="7"/>
        <v>0</v>
      </c>
      <c r="AQ29" s="23">
        <f t="shared" si="8"/>
        <v>0</v>
      </c>
      <c r="AR29" s="23">
        <f t="shared" si="9"/>
        <v>0</v>
      </c>
      <c r="AS29" s="23">
        <f t="shared" si="10"/>
        <v>0</v>
      </c>
      <c r="AT29" s="23">
        <f t="shared" si="11"/>
        <v>0</v>
      </c>
      <c r="AU29" s="23">
        <f t="shared" si="12"/>
        <v>0</v>
      </c>
      <c r="AV29" s="23">
        <f t="shared" si="13"/>
        <v>0</v>
      </c>
      <c r="AW29" s="23">
        <f t="shared" si="14"/>
        <v>0</v>
      </c>
      <c r="AX29" s="23">
        <f t="shared" si="15"/>
        <v>0</v>
      </c>
      <c r="AY29" s="23">
        <f t="shared" si="16"/>
        <v>0</v>
      </c>
      <c r="AZ29" s="23">
        <f t="shared" si="17"/>
        <v>0</v>
      </c>
      <c r="BA29" s="23">
        <f t="shared" si="18"/>
        <v>0</v>
      </c>
      <c r="BB29" s="27">
        <f t="shared" si="19"/>
        <v>0</v>
      </c>
      <c r="BC29" s="226">
        <f t="shared" si="20"/>
        <v>0</v>
      </c>
    </row>
    <row r="30" spans="1:55" s="6" customFormat="1" ht="15" x14ac:dyDescent="0.25">
      <c r="A30" s="21">
        <f t="shared" si="1"/>
        <v>21</v>
      </c>
      <c r="B30" s="22" t="s">
        <v>374</v>
      </c>
      <c r="C30" s="23">
        <v>2003</v>
      </c>
      <c r="D30" s="24" t="s">
        <v>15</v>
      </c>
      <c r="E30" s="142">
        <v>2670603</v>
      </c>
      <c r="F30" s="288">
        <f t="shared" si="2"/>
        <v>182</v>
      </c>
      <c r="G30" s="289">
        <f t="shared" si="3"/>
        <v>22</v>
      </c>
      <c r="H30" s="257">
        <f>IF(AK30&gt;0,(LARGE((K30,Q30,T30,W30,Z30,AC30,AF30,AI30),1)+LARGE((K30,Q30,T30,W30,Z30,AC30,AF30,AI30),2)+LARGE((K30,Q30,T30,W30,Z30,AC30,AF30,AI30),3)+LARGE((K30,Q30,T30,W30,Z30,AC30,AF30,AI30),4)+AL30),(LARGE((K30,Q30,T30,W30,Z30,AC30,AF30,AI30),1)+LARGE((K30,Q30,T30,W30,Z30,AC30,AF30,AI30),2)+LARGE((K30,Q30,T30,W30,Z30,AC30,AF30,AI30),3)+LARGE((K30,Q30,T30,W30,Z30,AC30,AF30,AI30),4)+LARGE((K30,Q30,T30,W30,Z30,AC30,AF30,AI30),5)))</f>
        <v>182</v>
      </c>
      <c r="I30" s="258">
        <f t="shared" si="4"/>
        <v>21</v>
      </c>
      <c r="J30" s="41"/>
      <c r="K30" s="25">
        <f>IF(J30="",0,VLOOKUP(J30,'points ind'!$A$2:$B$52,2,FALSE))</f>
        <v>0</v>
      </c>
      <c r="L30" s="48">
        <f>IF(J30="",0,VLOOKUP(J30,'points clubs'!$A$2:$B$51,2,FALSE))</f>
        <v>0</v>
      </c>
      <c r="M30" s="52"/>
      <c r="N30" s="53">
        <f>IF(M30="",0,VLOOKUP(M30,'points ind'!$A$2:$B$52,2,FALSE))</f>
        <v>0</v>
      </c>
      <c r="O30" s="51">
        <f>IF(M30="",0,VLOOKUP(M30,'points clubs'!$A$2:$B$51,2,FALSE))</f>
        <v>0</v>
      </c>
      <c r="P30" s="41">
        <v>15</v>
      </c>
      <c r="Q30" s="25">
        <f>IF(P30="",0,VLOOKUP(P30,'points ind'!$A$2:$B$52,2,FALSE))</f>
        <v>42</v>
      </c>
      <c r="R30" s="48">
        <f>IF(P30="",0,VLOOKUP(P30,'points clubs'!$A$2:$B$51,2,FALSE))</f>
        <v>12</v>
      </c>
      <c r="S30" s="41"/>
      <c r="T30" s="25">
        <f>IF(S30="",0,VLOOKUP(S30,'points ind'!$A$2:$B$52,2,FALSE))</f>
        <v>0</v>
      </c>
      <c r="U30" s="48">
        <f>IF(S30="",0,VLOOKUP(S30,'points clubs'!$A$2:$B$51,2,FALSE))</f>
        <v>0</v>
      </c>
      <c r="V30" s="41"/>
      <c r="W30" s="25">
        <f>IF(V30="",0,VLOOKUP(V30,'points ind'!$A$2:$B$52,2,FALSE))</f>
        <v>0</v>
      </c>
      <c r="X30" s="48">
        <f>IF(V30="",0,VLOOKUP(V30,'points clubs'!$A$2:$B$51,2,FALSE))</f>
        <v>0</v>
      </c>
      <c r="Y30" s="41">
        <v>18</v>
      </c>
      <c r="Z30" s="25">
        <f>IF(Y30="",0,VLOOKUP(Y30,'points ind'!$A$2:$B$52,2,FALSE))</f>
        <v>36</v>
      </c>
      <c r="AA30" s="48">
        <f>IF(Y30="",0,VLOOKUP(Y30,'points clubs'!$A$2:$B$51,2,FALSE))</f>
        <v>6</v>
      </c>
      <c r="AB30" s="41">
        <v>15</v>
      </c>
      <c r="AC30" s="25">
        <f>IF(AB30="",0,VLOOKUP(AB30,'points ind'!$A$2:$B$52,2,FALSE))</f>
        <v>42</v>
      </c>
      <c r="AD30" s="48">
        <f>IF(AB30="",0,VLOOKUP(AB30,'points clubs'!$A$2:$B$51,2,FALSE))</f>
        <v>12</v>
      </c>
      <c r="AE30" s="41"/>
      <c r="AF30" s="25">
        <f>IF(AE30="",0,VLOOKUP(AE30,'points ind'!$A$2:$B$52,2,FALSE))</f>
        <v>0</v>
      </c>
      <c r="AG30" s="48">
        <f>IF(AE30="",0,VLOOKUP(AE30,'points clubs'!$A$2:$B$51,2,FALSE))</f>
        <v>0</v>
      </c>
      <c r="AH30" s="41">
        <v>21</v>
      </c>
      <c r="AI30" s="25">
        <f>IF(AH30="",0,VLOOKUP(AH30,'points ind'!$A$2:$B$52,2,FALSE))</f>
        <v>30</v>
      </c>
      <c r="AJ30" s="48">
        <f>IF(AH30="",0,VLOOKUP(AH30,'points clubs'!$A$2:$B$51,2,FALSE))</f>
        <v>0</v>
      </c>
      <c r="AK30" s="41">
        <v>20</v>
      </c>
      <c r="AL30" s="25">
        <f>IF(AK30="",0,VLOOKUP(AK30,'points ind'!$A$2:$B$52,2,FALSE))</f>
        <v>32</v>
      </c>
      <c r="AM30" s="48">
        <f>IF(AK30="",0,VLOOKUP(AK30,'points clubs'!$A$2:$B$51,2,FALSE))</f>
        <v>2</v>
      </c>
      <c r="AN30" s="22">
        <f t="shared" si="5"/>
        <v>0</v>
      </c>
      <c r="AO30" s="23">
        <f t="shared" si="6"/>
        <v>0</v>
      </c>
      <c r="AP30" s="23">
        <f t="shared" si="7"/>
        <v>0</v>
      </c>
      <c r="AQ30" s="23">
        <f t="shared" si="8"/>
        <v>0</v>
      </c>
      <c r="AR30" s="23">
        <f t="shared" si="9"/>
        <v>0</v>
      </c>
      <c r="AS30" s="23">
        <f t="shared" si="10"/>
        <v>32</v>
      </c>
      <c r="AT30" s="23">
        <f t="shared" si="11"/>
        <v>0</v>
      </c>
      <c r="AU30" s="23">
        <f t="shared" si="12"/>
        <v>0</v>
      </c>
      <c r="AV30" s="23">
        <f t="shared" si="13"/>
        <v>0</v>
      </c>
      <c r="AW30" s="23">
        <f t="shared" si="14"/>
        <v>0</v>
      </c>
      <c r="AX30" s="23">
        <f t="shared" si="15"/>
        <v>0</v>
      </c>
      <c r="AY30" s="23">
        <f t="shared" si="16"/>
        <v>0</v>
      </c>
      <c r="AZ30" s="23">
        <f t="shared" si="17"/>
        <v>0</v>
      </c>
      <c r="BA30" s="23">
        <f t="shared" si="18"/>
        <v>0</v>
      </c>
      <c r="BB30" s="27">
        <f t="shared" si="19"/>
        <v>0</v>
      </c>
      <c r="BC30" s="226">
        <f t="shared" si="20"/>
        <v>0</v>
      </c>
    </row>
    <row r="31" spans="1:55" s="6" customFormat="1" ht="15" x14ac:dyDescent="0.25">
      <c r="A31" s="21">
        <f t="shared" si="1"/>
        <v>22</v>
      </c>
      <c r="B31" s="22" t="s">
        <v>45</v>
      </c>
      <c r="C31" s="29">
        <v>2003</v>
      </c>
      <c r="D31" s="30" t="s">
        <v>16</v>
      </c>
      <c r="E31" s="143">
        <v>2660784</v>
      </c>
      <c r="F31" s="288">
        <f t="shared" si="2"/>
        <v>290</v>
      </c>
      <c r="G31" s="289">
        <f t="shared" si="3"/>
        <v>16</v>
      </c>
      <c r="H31" s="257">
        <f>IF(AK31&gt;0,(LARGE((K31,Q31,T31,W31,Z31,AC31,AF31,AI31),1)+LARGE((K31,Q31,T31,W31,Z31,AC31,AF31,AI31),2)+LARGE((K31,Q31,T31,W31,Z31,AC31,AF31,AI31),3)+LARGE((K31,Q31,T31,W31,Z31,AC31,AF31,AI31),4)+AL31),(LARGE((K31,Q31,T31,W31,Z31,AC31,AF31,AI31),1)+LARGE((K31,Q31,T31,W31,Z31,AC31,AF31,AI31),2)+LARGE((K31,Q31,T31,W31,Z31,AC31,AF31,AI31),3)+LARGE((K31,Q31,T31,W31,Z31,AC31,AF31,AI31),4)+LARGE((K31,Q31,T31,W31,Z31,AC31,AF31,AI31),5)))</f>
        <v>172</v>
      </c>
      <c r="I31" s="258">
        <f t="shared" si="4"/>
        <v>22</v>
      </c>
      <c r="J31" s="41">
        <v>18</v>
      </c>
      <c r="K31" s="25">
        <f>IF(J31="",0,VLOOKUP(J31,'points ind'!$A$2:$B$52,2,FALSE))</f>
        <v>36</v>
      </c>
      <c r="L31" s="48">
        <f>IF(J31="",0,VLOOKUP(J31,'points clubs'!$A$2:$B$51,2,FALSE))</f>
        <v>6</v>
      </c>
      <c r="M31" s="52"/>
      <c r="N31" s="53">
        <f>IF(M31="",0,VLOOKUP(M31,'points ind'!$A$2:$B$52,2,FALSE))</f>
        <v>0</v>
      </c>
      <c r="O31" s="51">
        <f>IF(M31="",0,VLOOKUP(M31,'points clubs'!$A$2:$B$51,2,FALSE))</f>
        <v>0</v>
      </c>
      <c r="P31" s="41">
        <v>23</v>
      </c>
      <c r="Q31" s="25">
        <f>IF(P31="",0,VLOOKUP(P31,'points ind'!$A$2:$B$52,2,FALSE))</f>
        <v>26</v>
      </c>
      <c r="R31" s="48">
        <f>IF(P31="",0,VLOOKUP(P31,'points clubs'!$A$2:$B$51,2,FALSE))</f>
        <v>0</v>
      </c>
      <c r="S31" s="41">
        <v>20</v>
      </c>
      <c r="T31" s="25">
        <f>IF(S31="",0,VLOOKUP(S31,'points ind'!$A$2:$B$52,2,FALSE))</f>
        <v>32</v>
      </c>
      <c r="U31" s="48">
        <f>IF(S31="",0,VLOOKUP(S31,'points clubs'!$A$2:$B$51,2,FALSE))</f>
        <v>2</v>
      </c>
      <c r="V31" s="41">
        <v>21</v>
      </c>
      <c r="W31" s="25">
        <f>IF(V31="",0,VLOOKUP(V31,'points ind'!$A$2:$B$52,2,FALSE))</f>
        <v>30</v>
      </c>
      <c r="X31" s="48">
        <f>IF(V31="",0,VLOOKUP(V31,'points clubs'!$A$2:$B$51,2,FALSE))</f>
        <v>0</v>
      </c>
      <c r="Y31" s="42">
        <v>21</v>
      </c>
      <c r="Z31" s="25">
        <f>IF(Y31="",0,VLOOKUP(Y31,'points ind'!$A$2:$B$52,2,FALSE))</f>
        <v>30</v>
      </c>
      <c r="AA31" s="48">
        <f>IF(Y31="",0,VLOOKUP(Y31,'points clubs'!$A$2:$B$51,2,FALSE))</f>
        <v>0</v>
      </c>
      <c r="AB31" s="42">
        <v>19</v>
      </c>
      <c r="AC31" s="25">
        <f>IF(AB31="",0,VLOOKUP(AB31,'points ind'!$A$2:$B$52,2,FALSE))</f>
        <v>34</v>
      </c>
      <c r="AD31" s="48">
        <f>IF(AB31="",0,VLOOKUP(AB31,'points clubs'!$A$2:$B$51,2,FALSE))</f>
        <v>4</v>
      </c>
      <c r="AE31" s="41">
        <v>18</v>
      </c>
      <c r="AF31" s="25">
        <f>IF(AE31="",0,VLOOKUP(AE31,'points ind'!$A$2:$B$52,2,FALSE))</f>
        <v>36</v>
      </c>
      <c r="AG31" s="48">
        <f>IF(AE31="",0,VLOOKUP(AE31,'points clubs'!$A$2:$B$51,2,FALSE))</f>
        <v>6</v>
      </c>
      <c r="AH31" s="41">
        <v>20</v>
      </c>
      <c r="AI31" s="25">
        <f>IF(AH31="",0,VLOOKUP(AH31,'points ind'!$A$2:$B$52,2,FALSE))</f>
        <v>32</v>
      </c>
      <c r="AJ31" s="48">
        <f>IF(AH31="",0,VLOOKUP(AH31,'points clubs'!$A$2:$B$51,2,FALSE))</f>
        <v>2</v>
      </c>
      <c r="AK31" s="41">
        <v>19</v>
      </c>
      <c r="AL31" s="25">
        <f>IF(AK31="",0,VLOOKUP(AK31,'points ind'!$A$2:$B$52,2,FALSE))</f>
        <v>34</v>
      </c>
      <c r="AM31" s="48">
        <f>IF(AK31="",0,VLOOKUP(AK31,'points clubs'!$A$2:$B$51,2,FALSE))</f>
        <v>4</v>
      </c>
      <c r="AN31" s="22">
        <f t="shared" si="5"/>
        <v>0</v>
      </c>
      <c r="AO31" s="23">
        <f t="shared" si="6"/>
        <v>0</v>
      </c>
      <c r="AP31" s="23">
        <f t="shared" si="7"/>
        <v>0</v>
      </c>
      <c r="AQ31" s="23">
        <f t="shared" si="8"/>
        <v>0</v>
      </c>
      <c r="AR31" s="23">
        <f t="shared" si="9"/>
        <v>0</v>
      </c>
      <c r="AS31" s="23">
        <f t="shared" si="10"/>
        <v>0</v>
      </c>
      <c r="AT31" s="23">
        <f t="shared" si="11"/>
        <v>24</v>
      </c>
      <c r="AU31" s="23">
        <f t="shared" si="12"/>
        <v>0</v>
      </c>
      <c r="AV31" s="23">
        <f t="shared" si="13"/>
        <v>0</v>
      </c>
      <c r="AW31" s="23">
        <f t="shared" si="14"/>
        <v>0</v>
      </c>
      <c r="AX31" s="23">
        <f t="shared" si="15"/>
        <v>0</v>
      </c>
      <c r="AY31" s="23">
        <f t="shared" si="16"/>
        <v>0</v>
      </c>
      <c r="AZ31" s="23">
        <f t="shared" si="17"/>
        <v>0</v>
      </c>
      <c r="BA31" s="23">
        <f t="shared" si="18"/>
        <v>0</v>
      </c>
      <c r="BB31" s="27">
        <f t="shared" si="19"/>
        <v>0</v>
      </c>
      <c r="BC31" s="226">
        <f t="shared" si="20"/>
        <v>0</v>
      </c>
    </row>
    <row r="32" spans="1:55" s="6" customFormat="1" ht="15" x14ac:dyDescent="0.25">
      <c r="A32" s="21">
        <f t="shared" si="1"/>
        <v>23</v>
      </c>
      <c r="B32" s="22" t="s">
        <v>424</v>
      </c>
      <c r="C32" s="23">
        <v>2003</v>
      </c>
      <c r="D32" s="24" t="s">
        <v>15</v>
      </c>
      <c r="E32" s="142">
        <v>2670596</v>
      </c>
      <c r="F32" s="288">
        <f t="shared" si="2"/>
        <v>140</v>
      </c>
      <c r="G32" s="289">
        <f t="shared" si="3"/>
        <v>23</v>
      </c>
      <c r="H32" s="257">
        <f>IF(AK32&gt;0,(LARGE((K32,Q32,T32,W32,Z32,AC32,AF32,AI32),1)+LARGE((K32,Q32,T32,W32,Z32,AC32,AF32,AI32),2)+LARGE((K32,Q32,T32,W32,Z32,AC32,AF32,AI32),3)+LARGE((K32,Q32,T32,W32,Z32,AC32,AF32,AI32),4)+AL32),(LARGE((K32,Q32,T32,W32,Z32,AC32,AF32,AI32),1)+LARGE((K32,Q32,T32,W32,Z32,AC32,AF32,AI32),2)+LARGE((K32,Q32,T32,W32,Z32,AC32,AF32,AI32),3)+LARGE((K32,Q32,T32,W32,Z32,AC32,AF32,AI32),4)+LARGE((K32,Q32,T32,W32,Z32,AC32,AF32,AI32),5)))</f>
        <v>140</v>
      </c>
      <c r="I32" s="258">
        <f t="shared" si="4"/>
        <v>23</v>
      </c>
      <c r="J32" s="41"/>
      <c r="K32" s="25">
        <f>IF(J32="",0,VLOOKUP(J32,'points ind'!$A$2:$B$52,2,FALSE))</f>
        <v>0</v>
      </c>
      <c r="L32" s="48">
        <f>IF(J32="",0,VLOOKUP(J32,'points clubs'!$A$2:$B$51,2,FALSE))</f>
        <v>0</v>
      </c>
      <c r="M32" s="52"/>
      <c r="N32" s="53">
        <f>IF(M32="",0,VLOOKUP(M32,'points ind'!$A$2:$B$52,2,FALSE))</f>
        <v>0</v>
      </c>
      <c r="O32" s="51">
        <f>IF(M32="",0,VLOOKUP(M32,'points clubs'!$A$2:$B$51,2,FALSE))</f>
        <v>0</v>
      </c>
      <c r="P32" s="41"/>
      <c r="Q32" s="25">
        <f>IF(P32="",0,VLOOKUP(P32,'points ind'!$A$2:$B$52,2,FALSE))</f>
        <v>0</v>
      </c>
      <c r="R32" s="48">
        <f>IF(P32="",0,VLOOKUP(P32,'points clubs'!$A$2:$B$51,2,FALSE))</f>
        <v>0</v>
      </c>
      <c r="S32" s="41">
        <v>22</v>
      </c>
      <c r="T32" s="25">
        <f>IF(S32="",0,VLOOKUP(S32,'points ind'!$A$2:$B$52,2,FALSE))</f>
        <v>28</v>
      </c>
      <c r="U32" s="48">
        <f>IF(S32="",0,VLOOKUP(S32,'points clubs'!$A$2:$B$51,2,FALSE))</f>
        <v>0</v>
      </c>
      <c r="V32" s="41"/>
      <c r="W32" s="25">
        <f>IF(V32="",0,VLOOKUP(V32,'points ind'!$A$2:$B$52,2,FALSE))</f>
        <v>0</v>
      </c>
      <c r="X32" s="48">
        <f>IF(V32="",0,VLOOKUP(V32,'points clubs'!$A$2:$B$51,2,FALSE))</f>
        <v>0</v>
      </c>
      <c r="Y32" s="41">
        <v>19</v>
      </c>
      <c r="Z32" s="25">
        <f>IF(Y32="",0,VLOOKUP(Y32,'points ind'!$A$2:$B$52,2,FALSE))</f>
        <v>34</v>
      </c>
      <c r="AA32" s="48">
        <f>IF(Y32="",0,VLOOKUP(Y32,'points clubs'!$A$2:$B$51,2,FALSE))</f>
        <v>4</v>
      </c>
      <c r="AB32" s="41">
        <v>16</v>
      </c>
      <c r="AC32" s="25">
        <f>IF(AB32="",0,VLOOKUP(AB32,'points ind'!$A$2:$B$52,2,FALSE))</f>
        <v>40</v>
      </c>
      <c r="AD32" s="48">
        <f>IF(AB32="",0,VLOOKUP(AB32,'points clubs'!$A$2:$B$51,2,FALSE))</f>
        <v>10</v>
      </c>
      <c r="AE32" s="41">
        <v>17</v>
      </c>
      <c r="AF32" s="25">
        <f>IF(AE32="",0,VLOOKUP(AE32,'points ind'!$A$2:$B$52,2,FALSE))</f>
        <v>38</v>
      </c>
      <c r="AG32" s="48">
        <f>IF(AE32="",0,VLOOKUP(AE32,'points clubs'!$A$2:$B$51,2,FALSE))</f>
        <v>8</v>
      </c>
      <c r="AH32" s="41"/>
      <c r="AI32" s="25">
        <f>IF(AH32="",0,VLOOKUP(AH32,'points ind'!$A$2:$B$52,2,FALSE))</f>
        <v>0</v>
      </c>
      <c r="AJ32" s="48">
        <f>IF(AH32="",0,VLOOKUP(AH32,'points clubs'!$A$2:$B$51,2,FALSE))</f>
        <v>0</v>
      </c>
      <c r="AK32" s="41"/>
      <c r="AL32" s="25">
        <f>IF(AK32="",0,VLOOKUP(AK32,'points ind'!$A$2:$B$52,2,FALSE))</f>
        <v>0</v>
      </c>
      <c r="AM32" s="48">
        <f>IF(AK32="",0,VLOOKUP(AK32,'points clubs'!$A$2:$B$51,2,FALSE))</f>
        <v>0</v>
      </c>
      <c r="AN32" s="22">
        <f t="shared" si="5"/>
        <v>0</v>
      </c>
      <c r="AO32" s="23">
        <f t="shared" si="6"/>
        <v>0</v>
      </c>
      <c r="AP32" s="23">
        <f t="shared" si="7"/>
        <v>0</v>
      </c>
      <c r="AQ32" s="23">
        <f t="shared" si="8"/>
        <v>0</v>
      </c>
      <c r="AR32" s="23">
        <f t="shared" si="9"/>
        <v>0</v>
      </c>
      <c r="AS32" s="23">
        <f t="shared" si="10"/>
        <v>22</v>
      </c>
      <c r="AT32" s="23">
        <f t="shared" si="11"/>
        <v>0</v>
      </c>
      <c r="AU32" s="23">
        <f t="shared" si="12"/>
        <v>0</v>
      </c>
      <c r="AV32" s="23">
        <f t="shared" si="13"/>
        <v>0</v>
      </c>
      <c r="AW32" s="23">
        <f t="shared" si="14"/>
        <v>0</v>
      </c>
      <c r="AX32" s="23">
        <f t="shared" si="15"/>
        <v>0</v>
      </c>
      <c r="AY32" s="23">
        <f t="shared" si="16"/>
        <v>0</v>
      </c>
      <c r="AZ32" s="23">
        <f t="shared" si="17"/>
        <v>0</v>
      </c>
      <c r="BA32" s="23">
        <f t="shared" si="18"/>
        <v>0</v>
      </c>
      <c r="BB32" s="27">
        <f t="shared" si="19"/>
        <v>0</v>
      </c>
      <c r="BC32" s="226">
        <f t="shared" si="20"/>
        <v>0</v>
      </c>
    </row>
    <row r="33" spans="1:55" ht="15" x14ac:dyDescent="0.25">
      <c r="A33" s="21">
        <f t="shared" si="1"/>
        <v>24</v>
      </c>
      <c r="B33" s="22" t="s">
        <v>373</v>
      </c>
      <c r="C33" s="23">
        <v>2003</v>
      </c>
      <c r="D33" s="24" t="s">
        <v>15</v>
      </c>
      <c r="E33" s="142">
        <v>2663983</v>
      </c>
      <c r="F33" s="288">
        <f t="shared" si="2"/>
        <v>124</v>
      </c>
      <c r="G33" s="289">
        <f t="shared" si="3"/>
        <v>24</v>
      </c>
      <c r="H33" s="257">
        <f>IF(AK33&gt;0,(LARGE((K33,Q33,T33,W33,Z33,AC33,AF33,AI33),1)+LARGE((K33,Q33,T33,W33,Z33,AC33,AF33,AI33),2)+LARGE((K33,Q33,T33,W33,Z33,AC33,AF33,AI33),3)+LARGE((K33,Q33,T33,W33,Z33,AC33,AF33,AI33),4)+AL33),(LARGE((K33,Q33,T33,W33,Z33,AC33,AF33,AI33),1)+LARGE((K33,Q33,T33,W33,Z33,AC33,AF33,AI33),2)+LARGE((K33,Q33,T33,W33,Z33,AC33,AF33,AI33),3)+LARGE((K33,Q33,T33,W33,Z33,AC33,AF33,AI33),4)+LARGE((K33,Q33,T33,W33,Z33,AC33,AF33,AI33),5)))</f>
        <v>124</v>
      </c>
      <c r="I33" s="258">
        <f t="shared" si="4"/>
        <v>24</v>
      </c>
      <c r="J33" s="41"/>
      <c r="K33" s="25">
        <f>IF(J33="",0,VLOOKUP(J33,'points ind'!$A$2:$B$52,2,FALSE))</f>
        <v>0</v>
      </c>
      <c r="L33" s="48">
        <f>IF(J33="",0,VLOOKUP(J33,'points clubs'!$A$2:$B$51,2,FALSE))</f>
        <v>0</v>
      </c>
      <c r="M33" s="52"/>
      <c r="N33" s="53">
        <f>IF(M33="",0,VLOOKUP(M33,'points ind'!$A$2:$B$52,2,FALSE))</f>
        <v>0</v>
      </c>
      <c r="O33" s="51">
        <f>IF(M33="",0,VLOOKUP(M33,'points clubs'!$A$2:$B$51,2,FALSE))</f>
        <v>0</v>
      </c>
      <c r="P33" s="41"/>
      <c r="Q33" s="25">
        <f>IF(P33="",0,VLOOKUP(P33,'points ind'!$A$2:$B$52,2,FALSE))</f>
        <v>0</v>
      </c>
      <c r="R33" s="48">
        <f>IF(P33="",0,VLOOKUP(P33,'points clubs'!$A$2:$B$51,2,FALSE))</f>
        <v>0</v>
      </c>
      <c r="S33" s="41"/>
      <c r="T33" s="25">
        <f>IF(S33="",0,VLOOKUP(S33,'points ind'!$A$2:$B$52,2,FALSE))</f>
        <v>0</v>
      </c>
      <c r="U33" s="48">
        <f>IF(S33="",0,VLOOKUP(S33,'points clubs'!$A$2:$B$51,2,FALSE))</f>
        <v>0</v>
      </c>
      <c r="V33" s="41">
        <v>19</v>
      </c>
      <c r="W33" s="25">
        <f>IF(V33="",0,VLOOKUP(V33,'points ind'!$A$2:$B$52,2,FALSE))</f>
        <v>34</v>
      </c>
      <c r="X33" s="48">
        <f>IF(V33="",0,VLOOKUP(V33,'points clubs'!$A$2:$B$51,2,FALSE))</f>
        <v>4</v>
      </c>
      <c r="Y33" s="41"/>
      <c r="Z33" s="25">
        <f>IF(Y33="",0,VLOOKUP(Y33,'points ind'!$A$2:$B$52,2,FALSE))</f>
        <v>0</v>
      </c>
      <c r="AA33" s="48">
        <f>IF(Y33="",0,VLOOKUP(Y33,'points clubs'!$A$2:$B$51,2,FALSE))</f>
        <v>0</v>
      </c>
      <c r="AB33" s="41">
        <v>20</v>
      </c>
      <c r="AC33" s="25">
        <f>IF(AB33="",0,VLOOKUP(AB33,'points ind'!$A$2:$B$52,2,FALSE))</f>
        <v>32</v>
      </c>
      <c r="AD33" s="48">
        <f>IF(AB33="",0,VLOOKUP(AB33,'points clubs'!$A$2:$B$51,2,FALSE))</f>
        <v>2</v>
      </c>
      <c r="AE33" s="41"/>
      <c r="AF33" s="25">
        <f>IF(AE33="",0,VLOOKUP(AE33,'points ind'!$A$2:$B$52,2,FALSE))</f>
        <v>0</v>
      </c>
      <c r="AG33" s="48">
        <f>IF(AE33="",0,VLOOKUP(AE33,'points clubs'!$A$2:$B$51,2,FALSE))</f>
        <v>0</v>
      </c>
      <c r="AH33" s="41">
        <v>22</v>
      </c>
      <c r="AI33" s="25">
        <f>IF(AH33="",0,VLOOKUP(AH33,'points ind'!$A$2:$B$52,2,FALSE))</f>
        <v>28</v>
      </c>
      <c r="AJ33" s="48">
        <f>IF(AH33="",0,VLOOKUP(AH33,'points clubs'!$A$2:$B$51,2,FALSE))</f>
        <v>0</v>
      </c>
      <c r="AK33" s="41">
        <v>21</v>
      </c>
      <c r="AL33" s="25">
        <f>IF(AK33="",0,VLOOKUP(AK33,'points ind'!$A$2:$B$52,2,FALSE))</f>
        <v>30</v>
      </c>
      <c r="AM33" s="48">
        <f>IF(AK33="",0,VLOOKUP(AK33,'points clubs'!$A$2:$B$51,2,FALSE))</f>
        <v>0</v>
      </c>
      <c r="AN33" s="22">
        <f t="shared" si="5"/>
        <v>0</v>
      </c>
      <c r="AO33" s="23">
        <f t="shared" si="6"/>
        <v>0</v>
      </c>
      <c r="AP33" s="23">
        <f t="shared" si="7"/>
        <v>0</v>
      </c>
      <c r="AQ33" s="23">
        <f t="shared" si="8"/>
        <v>0</v>
      </c>
      <c r="AR33" s="23">
        <f t="shared" si="9"/>
        <v>0</v>
      </c>
      <c r="AS33" s="23">
        <f t="shared" si="10"/>
        <v>6</v>
      </c>
      <c r="AT33" s="23">
        <f t="shared" si="11"/>
        <v>0</v>
      </c>
      <c r="AU33" s="23">
        <f t="shared" si="12"/>
        <v>0</v>
      </c>
      <c r="AV33" s="23">
        <f t="shared" si="13"/>
        <v>0</v>
      </c>
      <c r="AW33" s="23">
        <f t="shared" si="14"/>
        <v>0</v>
      </c>
      <c r="AX33" s="23">
        <f t="shared" si="15"/>
        <v>0</v>
      </c>
      <c r="AY33" s="23">
        <f t="shared" si="16"/>
        <v>0</v>
      </c>
      <c r="AZ33" s="23">
        <f t="shared" si="17"/>
        <v>0</v>
      </c>
      <c r="BA33" s="23">
        <f t="shared" si="18"/>
        <v>0</v>
      </c>
      <c r="BB33" s="27">
        <f t="shared" si="19"/>
        <v>0</v>
      </c>
      <c r="BC33" s="226">
        <f t="shared" si="20"/>
        <v>0</v>
      </c>
    </row>
    <row r="34" spans="1:55" ht="15" x14ac:dyDescent="0.25">
      <c r="A34" s="21">
        <f t="shared" si="1"/>
        <v>25</v>
      </c>
      <c r="B34" s="22" t="s">
        <v>372</v>
      </c>
      <c r="C34" s="23">
        <v>2003</v>
      </c>
      <c r="D34" s="24" t="s">
        <v>21</v>
      </c>
      <c r="E34" s="142">
        <v>2665791</v>
      </c>
      <c r="F34" s="288">
        <f t="shared" si="2"/>
        <v>106</v>
      </c>
      <c r="G34" s="289">
        <f t="shared" si="3"/>
        <v>25</v>
      </c>
      <c r="H34" s="257">
        <f>IF(AK34&gt;0,(LARGE((K34,Q34,T34,W34,Z34,AC34,AF34,AI34),1)+LARGE((K34,Q34,T34,W34,Z34,AC34,AF34,AI34),2)+LARGE((K34,Q34,T34,W34,Z34,AC34,AF34,AI34),3)+LARGE((K34,Q34,T34,W34,Z34,AC34,AF34,AI34),4)+AL34),(LARGE((K34,Q34,T34,W34,Z34,AC34,AF34,AI34),1)+LARGE((K34,Q34,T34,W34,Z34,AC34,AF34,AI34),2)+LARGE((K34,Q34,T34,W34,Z34,AC34,AF34,AI34),3)+LARGE((K34,Q34,T34,W34,Z34,AC34,AF34,AI34),4)+LARGE((K34,Q34,T34,W34,Z34,AC34,AF34,AI34),5)))</f>
        <v>106</v>
      </c>
      <c r="I34" s="258">
        <f t="shared" si="4"/>
        <v>25</v>
      </c>
      <c r="J34" s="41"/>
      <c r="K34" s="25">
        <f>IF(J34="",0,VLOOKUP(J34,'points ind'!$A$2:$B$52,2,FALSE))</f>
        <v>0</v>
      </c>
      <c r="L34" s="48">
        <f>IF(J34="",0,VLOOKUP(J34,'points clubs'!$A$2:$B$51,2,FALSE))</f>
        <v>0</v>
      </c>
      <c r="M34" s="52"/>
      <c r="N34" s="53">
        <f>IF(M34="",0,VLOOKUP(M34,'points ind'!$A$2:$B$52,2,FALSE))</f>
        <v>0</v>
      </c>
      <c r="O34" s="51">
        <f>IF(M34="",0,VLOOKUP(M34,'points clubs'!$A$2:$B$51,2,FALSE))</f>
        <v>0</v>
      </c>
      <c r="P34" s="41">
        <v>22</v>
      </c>
      <c r="Q34" s="25">
        <f>IF(P34="",0,VLOOKUP(P34,'points ind'!$A$2:$B$52,2,FALSE))</f>
        <v>28</v>
      </c>
      <c r="R34" s="48">
        <f>IF(P34="",0,VLOOKUP(P34,'points clubs'!$A$2:$B$51,2,FALSE))</f>
        <v>0</v>
      </c>
      <c r="S34" s="41"/>
      <c r="T34" s="25">
        <f>IF(S34="",0,VLOOKUP(S34,'points ind'!$A$2:$B$52,2,FALSE))</f>
        <v>0</v>
      </c>
      <c r="U34" s="48">
        <f>IF(S34="",0,VLOOKUP(S34,'points clubs'!$A$2:$B$51,2,FALSE))</f>
        <v>0</v>
      </c>
      <c r="V34" s="41"/>
      <c r="W34" s="25">
        <f>IF(V34="",0,VLOOKUP(V34,'points ind'!$A$2:$B$52,2,FALSE))</f>
        <v>0</v>
      </c>
      <c r="X34" s="48">
        <f>IF(V34="",0,VLOOKUP(V34,'points clubs'!$A$2:$B$51,2,FALSE))</f>
        <v>0</v>
      </c>
      <c r="Y34" s="41"/>
      <c r="Z34" s="25">
        <f>IF(Y34="",0,VLOOKUP(Y34,'points ind'!$A$2:$B$52,2,FALSE))</f>
        <v>0</v>
      </c>
      <c r="AA34" s="48">
        <f>IF(Y34="",0,VLOOKUP(Y34,'points clubs'!$A$2:$B$51,2,FALSE))</f>
        <v>0</v>
      </c>
      <c r="AB34" s="41"/>
      <c r="AC34" s="25">
        <f>IF(AB34="",0,VLOOKUP(AB34,'points ind'!$A$2:$B$52,2,FALSE))</f>
        <v>0</v>
      </c>
      <c r="AD34" s="48">
        <f>IF(AB34="",0,VLOOKUP(AB34,'points clubs'!$A$2:$B$51,2,FALSE))</f>
        <v>0</v>
      </c>
      <c r="AE34" s="41">
        <v>16</v>
      </c>
      <c r="AF34" s="25">
        <f>IF(AE34="",0,VLOOKUP(AE34,'points ind'!$A$2:$B$52,2,FALSE))</f>
        <v>40</v>
      </c>
      <c r="AG34" s="48">
        <f>IF(AE34="",0,VLOOKUP(AE34,'points clubs'!$A$2:$B$51,2,FALSE))</f>
        <v>10</v>
      </c>
      <c r="AH34" s="41">
        <v>17</v>
      </c>
      <c r="AI34" s="25">
        <f>IF(AH34="",0,VLOOKUP(AH34,'points ind'!$A$2:$B$52,2,FALSE))</f>
        <v>38</v>
      </c>
      <c r="AJ34" s="48">
        <f>IF(AH34="",0,VLOOKUP(AH34,'points clubs'!$A$2:$B$51,2,FALSE))</f>
        <v>8</v>
      </c>
      <c r="AK34" s="41"/>
      <c r="AL34" s="25">
        <f>IF(AK34="",0,VLOOKUP(AK34,'points ind'!$A$2:$B$52,2,FALSE))</f>
        <v>0</v>
      </c>
      <c r="AM34" s="48">
        <f>IF(AK34="",0,VLOOKUP(AK34,'points clubs'!$A$2:$B$51,2,FALSE))</f>
        <v>0</v>
      </c>
      <c r="AN34" s="22">
        <f t="shared" si="5"/>
        <v>0</v>
      </c>
      <c r="AO34" s="23">
        <f t="shared" si="6"/>
        <v>0</v>
      </c>
      <c r="AP34" s="23">
        <f t="shared" si="7"/>
        <v>0</v>
      </c>
      <c r="AQ34" s="23">
        <f t="shared" si="8"/>
        <v>0</v>
      </c>
      <c r="AR34" s="23">
        <f t="shared" si="9"/>
        <v>0</v>
      </c>
      <c r="AS34" s="23">
        <f t="shared" si="10"/>
        <v>0</v>
      </c>
      <c r="AT34" s="23">
        <f t="shared" si="11"/>
        <v>0</v>
      </c>
      <c r="AU34" s="23">
        <f t="shared" si="12"/>
        <v>0</v>
      </c>
      <c r="AV34" s="23">
        <f t="shared" si="13"/>
        <v>0</v>
      </c>
      <c r="AW34" s="23">
        <f t="shared" si="14"/>
        <v>0</v>
      </c>
      <c r="AX34" s="23">
        <f t="shared" si="15"/>
        <v>0</v>
      </c>
      <c r="AY34" s="23">
        <f t="shared" si="16"/>
        <v>18</v>
      </c>
      <c r="AZ34" s="23">
        <f t="shared" si="17"/>
        <v>0</v>
      </c>
      <c r="BA34" s="23">
        <f t="shared" si="18"/>
        <v>0</v>
      </c>
      <c r="BB34" s="27">
        <f t="shared" si="19"/>
        <v>0</v>
      </c>
      <c r="BC34" s="226">
        <f t="shared" si="20"/>
        <v>0</v>
      </c>
    </row>
    <row r="35" spans="1:55" ht="15" x14ac:dyDescent="0.25">
      <c r="A35" s="21">
        <f t="shared" si="1"/>
        <v>26</v>
      </c>
      <c r="B35" s="22" t="s">
        <v>375</v>
      </c>
      <c r="C35" s="23">
        <v>2003</v>
      </c>
      <c r="D35" s="24" t="s">
        <v>21</v>
      </c>
      <c r="E35" s="142">
        <v>2665192</v>
      </c>
      <c r="F35" s="288">
        <f t="shared" si="2"/>
        <v>86</v>
      </c>
      <c r="G35" s="289">
        <f t="shared" si="3"/>
        <v>26</v>
      </c>
      <c r="H35" s="257">
        <f>IF(AK35&gt;0,(LARGE((K35,Q35,T35,W35,Z35,AC35,AF35,AI35),1)+LARGE((K35,Q35,T35,W35,Z35,AC35,AF35,AI35),2)+LARGE((K35,Q35,T35,W35,Z35,AC35,AF35,AI35),3)+LARGE((K35,Q35,T35,W35,Z35,AC35,AF35,AI35),4)+AL35),(LARGE((K35,Q35,T35,W35,Z35,AC35,AF35,AI35),1)+LARGE((K35,Q35,T35,W35,Z35,AC35,AF35,AI35),2)+LARGE((K35,Q35,T35,W35,Z35,AC35,AF35,AI35),3)+LARGE((K35,Q35,T35,W35,Z35,AC35,AF35,AI35),4)+LARGE((K35,Q35,T35,W35,Z35,AC35,AF35,AI35),5)))</f>
        <v>86</v>
      </c>
      <c r="I35" s="258">
        <f t="shared" si="4"/>
        <v>26</v>
      </c>
      <c r="J35" s="41"/>
      <c r="K35" s="25">
        <f>IF(J35="",0,VLOOKUP(J35,'points ind'!$A$2:$B$52,2,FALSE))</f>
        <v>0</v>
      </c>
      <c r="L35" s="48">
        <f>IF(J35="",0,VLOOKUP(J35,'points clubs'!$A$2:$B$51,2,FALSE))</f>
        <v>0</v>
      </c>
      <c r="M35" s="52"/>
      <c r="N35" s="53">
        <f>IF(M35="",0,VLOOKUP(M35,'points ind'!$A$2:$B$52,2,FALSE))</f>
        <v>0</v>
      </c>
      <c r="O35" s="51">
        <f>IF(M35="",0,VLOOKUP(M35,'points clubs'!$A$2:$B$51,2,FALSE))</f>
        <v>0</v>
      </c>
      <c r="P35" s="41">
        <v>14</v>
      </c>
      <c r="Q35" s="25">
        <f>IF(P35="",0,VLOOKUP(P35,'points ind'!$A$2:$B$52,2,FALSE))</f>
        <v>44</v>
      </c>
      <c r="R35" s="48">
        <f>IF(P35="",0,VLOOKUP(P35,'points clubs'!$A$2:$B$51,2,FALSE))</f>
        <v>14</v>
      </c>
      <c r="S35" s="41"/>
      <c r="T35" s="25">
        <f>IF(S35="",0,VLOOKUP(S35,'points ind'!$A$2:$B$52,2,FALSE))</f>
        <v>0</v>
      </c>
      <c r="U35" s="48">
        <f>IF(S35="",0,VLOOKUP(S35,'points clubs'!$A$2:$B$51,2,FALSE))</f>
        <v>0</v>
      </c>
      <c r="V35" s="41"/>
      <c r="W35" s="25">
        <f>IF(V35="",0,VLOOKUP(V35,'points ind'!$A$2:$B$52,2,FALSE))</f>
        <v>0</v>
      </c>
      <c r="X35" s="48">
        <f>IF(V35="",0,VLOOKUP(V35,'points clubs'!$A$2:$B$51,2,FALSE))</f>
        <v>0</v>
      </c>
      <c r="Y35" s="41">
        <v>15</v>
      </c>
      <c r="Z35" s="25">
        <f>IF(Y35="",0,VLOOKUP(Y35,'points ind'!$A$2:$B$52,2,FALSE))</f>
        <v>42</v>
      </c>
      <c r="AA35" s="48">
        <f>IF(Y35="",0,VLOOKUP(Y35,'points clubs'!$A$2:$B$51,2,FALSE))</f>
        <v>12</v>
      </c>
      <c r="AB35" s="41"/>
      <c r="AC35" s="25">
        <f>IF(AB35="",0,VLOOKUP(AB35,'points ind'!$A$2:$B$52,2,FALSE))</f>
        <v>0</v>
      </c>
      <c r="AD35" s="48">
        <f>IF(AB35="",0,VLOOKUP(AB35,'points clubs'!$A$2:$B$51,2,FALSE))</f>
        <v>0</v>
      </c>
      <c r="AE35" s="41"/>
      <c r="AF35" s="25">
        <f>IF(AE35="",0,VLOOKUP(AE35,'points ind'!$A$2:$B$52,2,FALSE))</f>
        <v>0</v>
      </c>
      <c r="AG35" s="48">
        <f>IF(AE35="",0,VLOOKUP(AE35,'points clubs'!$A$2:$B$51,2,FALSE))</f>
        <v>0</v>
      </c>
      <c r="AH35" s="41"/>
      <c r="AI35" s="25">
        <f>IF(AH35="",0,VLOOKUP(AH35,'points ind'!$A$2:$B$52,2,FALSE))</f>
        <v>0</v>
      </c>
      <c r="AJ35" s="48">
        <f>IF(AH35="",0,VLOOKUP(AH35,'points clubs'!$A$2:$B$51,2,FALSE))</f>
        <v>0</v>
      </c>
      <c r="AK35" s="41"/>
      <c r="AL35" s="25">
        <f>IF(AK35="",0,VLOOKUP(AK35,'points ind'!$A$2:$B$52,2,FALSE))</f>
        <v>0</v>
      </c>
      <c r="AM35" s="48">
        <f>IF(AK35="",0,VLOOKUP(AK35,'points clubs'!$A$2:$B$51,2,FALSE))</f>
        <v>0</v>
      </c>
      <c r="AN35" s="22">
        <f t="shared" si="5"/>
        <v>0</v>
      </c>
      <c r="AO35" s="23">
        <f t="shared" si="6"/>
        <v>0</v>
      </c>
      <c r="AP35" s="23">
        <f t="shared" si="7"/>
        <v>0</v>
      </c>
      <c r="AQ35" s="23">
        <f t="shared" si="8"/>
        <v>0</v>
      </c>
      <c r="AR35" s="23">
        <f t="shared" si="9"/>
        <v>0</v>
      </c>
      <c r="AS35" s="23">
        <f t="shared" si="10"/>
        <v>0</v>
      </c>
      <c r="AT35" s="23">
        <f t="shared" si="11"/>
        <v>0</v>
      </c>
      <c r="AU35" s="23">
        <f t="shared" si="12"/>
        <v>0</v>
      </c>
      <c r="AV35" s="23">
        <f t="shared" si="13"/>
        <v>0</v>
      </c>
      <c r="AW35" s="23">
        <f t="shared" si="14"/>
        <v>0</v>
      </c>
      <c r="AX35" s="23">
        <f t="shared" si="15"/>
        <v>0</v>
      </c>
      <c r="AY35" s="23">
        <f t="shared" si="16"/>
        <v>26</v>
      </c>
      <c r="AZ35" s="23">
        <f t="shared" si="17"/>
        <v>0</v>
      </c>
      <c r="BA35" s="23">
        <f t="shared" si="18"/>
        <v>0</v>
      </c>
      <c r="BB35" s="27">
        <f t="shared" si="19"/>
        <v>0</v>
      </c>
      <c r="BC35" s="226">
        <f t="shared" si="20"/>
        <v>0</v>
      </c>
    </row>
    <row r="36" spans="1:55" ht="15" x14ac:dyDescent="0.25">
      <c r="A36" s="21">
        <f t="shared" si="1"/>
        <v>27</v>
      </c>
      <c r="B36" s="22" t="s">
        <v>48</v>
      </c>
      <c r="C36" s="23">
        <v>2003</v>
      </c>
      <c r="D36" s="24" t="s">
        <v>20</v>
      </c>
      <c r="E36" s="142">
        <v>2670138</v>
      </c>
      <c r="F36" s="288">
        <f t="shared" si="2"/>
        <v>58</v>
      </c>
      <c r="G36" s="289">
        <f t="shared" si="3"/>
        <v>27</v>
      </c>
      <c r="H36" s="257">
        <f>IF(AK36&gt;0,(LARGE((K36,Q36,T36,W36,Z36,AC36,AF36,AI36),1)+LARGE((K36,Q36,T36,W36,Z36,AC36,AF36,AI36),2)+LARGE((K36,Q36,T36,W36,Z36,AC36,AF36,AI36),3)+LARGE((K36,Q36,T36,W36,Z36,AC36,AF36,AI36),4)+AL36),(LARGE((K36,Q36,T36,W36,Z36,AC36,AF36,AI36),1)+LARGE((K36,Q36,T36,W36,Z36,AC36,AF36,AI36),2)+LARGE((K36,Q36,T36,W36,Z36,AC36,AF36,AI36),3)+LARGE((K36,Q36,T36,W36,Z36,AC36,AF36,AI36),4)+LARGE((K36,Q36,T36,W36,Z36,AC36,AF36,AI36),5)))</f>
        <v>58</v>
      </c>
      <c r="I36" s="258">
        <f t="shared" si="4"/>
        <v>27</v>
      </c>
      <c r="J36" s="41">
        <v>21</v>
      </c>
      <c r="K36" s="25">
        <f>IF(J36="",0,VLOOKUP(J36,'points ind'!$A$2:$B$52,2,FALSE))</f>
        <v>30</v>
      </c>
      <c r="L36" s="48">
        <f>IF(J36="",0,VLOOKUP(J36,'points clubs'!$A$2:$B$51,2,FALSE))</f>
        <v>0</v>
      </c>
      <c r="M36" s="52"/>
      <c r="N36" s="53">
        <f>IF(M36="",0,VLOOKUP(M36,'points ind'!$A$2:$B$52,2,FALSE))</f>
        <v>0</v>
      </c>
      <c r="O36" s="51">
        <f>IF(M36="",0,VLOOKUP(M36,'points clubs'!$A$2:$B$51,2,FALSE))</f>
        <v>0</v>
      </c>
      <c r="P36" s="41"/>
      <c r="Q36" s="25">
        <f>IF(P36="",0,VLOOKUP(P36,'points ind'!$A$2:$B$52,2,FALSE))</f>
        <v>0</v>
      </c>
      <c r="R36" s="48">
        <f>IF(P36="",0,VLOOKUP(P36,'points clubs'!$A$2:$B$51,2,FALSE))</f>
        <v>0</v>
      </c>
      <c r="S36" s="41"/>
      <c r="T36" s="25">
        <f>IF(S36="",0,VLOOKUP(S36,'points ind'!$A$2:$B$52,2,FALSE))</f>
        <v>0</v>
      </c>
      <c r="U36" s="48">
        <f>IF(S36="",0,VLOOKUP(S36,'points clubs'!$A$2:$B$51,2,FALSE))</f>
        <v>0</v>
      </c>
      <c r="V36" s="41"/>
      <c r="W36" s="25">
        <f>IF(V36="",0,VLOOKUP(V36,'points ind'!$A$2:$B$52,2,FALSE))</f>
        <v>0</v>
      </c>
      <c r="X36" s="48">
        <f>IF(V36="",0,VLOOKUP(V36,'points clubs'!$A$2:$B$51,2,FALSE))</f>
        <v>0</v>
      </c>
      <c r="Y36" s="41"/>
      <c r="Z36" s="25">
        <f>IF(Y36="",0,VLOOKUP(Y36,'points ind'!$A$2:$B$52,2,FALSE))</f>
        <v>0</v>
      </c>
      <c r="AA36" s="48">
        <f>IF(Y36="",0,VLOOKUP(Y36,'points clubs'!$A$2:$B$51,2,FALSE))</f>
        <v>0</v>
      </c>
      <c r="AB36" s="41"/>
      <c r="AC36" s="25">
        <f>IF(AB36="",0,VLOOKUP(AB36,'points ind'!$A$2:$B$52,2,FALSE))</f>
        <v>0</v>
      </c>
      <c r="AD36" s="48">
        <f>IF(AB36="",0,VLOOKUP(AB36,'points clubs'!$A$2:$B$51,2,FALSE))</f>
        <v>0</v>
      </c>
      <c r="AE36" s="41"/>
      <c r="AF36" s="25">
        <f>IF(AE36="",0,VLOOKUP(AE36,'points ind'!$A$2:$B$52,2,FALSE))</f>
        <v>0</v>
      </c>
      <c r="AG36" s="48">
        <f>IF(AE36="",0,VLOOKUP(AE36,'points clubs'!$A$2:$B$51,2,FALSE))</f>
        <v>0</v>
      </c>
      <c r="AH36" s="41"/>
      <c r="AI36" s="25">
        <f>IF(AH36="",0,VLOOKUP(AH36,'points ind'!$A$2:$B$52,2,FALSE))</f>
        <v>0</v>
      </c>
      <c r="AJ36" s="48">
        <f>IF(AH36="",0,VLOOKUP(AH36,'points clubs'!$A$2:$B$51,2,FALSE))</f>
        <v>0</v>
      </c>
      <c r="AK36" s="41">
        <v>22</v>
      </c>
      <c r="AL36" s="25">
        <f>IF(AK36="",0,VLOOKUP(AK36,'points ind'!$A$2:$B$52,2,FALSE))</f>
        <v>28</v>
      </c>
      <c r="AM36" s="48">
        <f>IF(AK36="",0,VLOOKUP(AK36,'points clubs'!$A$2:$B$51,2,FALSE))</f>
        <v>0</v>
      </c>
      <c r="AN36" s="22">
        <f t="shared" si="5"/>
        <v>0</v>
      </c>
      <c r="AO36" s="23">
        <f t="shared" si="6"/>
        <v>0</v>
      </c>
      <c r="AP36" s="23">
        <f t="shared" si="7"/>
        <v>0</v>
      </c>
      <c r="AQ36" s="23">
        <f t="shared" si="8"/>
        <v>0</v>
      </c>
      <c r="AR36" s="23">
        <f t="shared" si="9"/>
        <v>0</v>
      </c>
      <c r="AS36" s="23">
        <f t="shared" si="10"/>
        <v>0</v>
      </c>
      <c r="AT36" s="23">
        <f t="shared" si="11"/>
        <v>0</v>
      </c>
      <c r="AU36" s="23">
        <f t="shared" si="12"/>
        <v>0</v>
      </c>
      <c r="AV36" s="23">
        <f t="shared" si="13"/>
        <v>0</v>
      </c>
      <c r="AW36" s="23">
        <f t="shared" si="14"/>
        <v>0</v>
      </c>
      <c r="AX36" s="23">
        <f t="shared" si="15"/>
        <v>0</v>
      </c>
      <c r="AY36" s="23">
        <f t="shared" si="16"/>
        <v>0</v>
      </c>
      <c r="AZ36" s="23">
        <f t="shared" si="17"/>
        <v>0</v>
      </c>
      <c r="BA36" s="23">
        <f t="shared" si="18"/>
        <v>0</v>
      </c>
      <c r="BB36" s="27">
        <f t="shared" si="19"/>
        <v>0</v>
      </c>
      <c r="BC36" s="226">
        <f t="shared" si="20"/>
        <v>0</v>
      </c>
    </row>
    <row r="37" spans="1:55" ht="15" x14ac:dyDescent="0.25">
      <c r="A37" s="21">
        <f t="shared" si="1"/>
        <v>28</v>
      </c>
      <c r="B37" s="22" t="s">
        <v>507</v>
      </c>
      <c r="C37" s="23">
        <v>2003</v>
      </c>
      <c r="D37" s="24" t="s">
        <v>22</v>
      </c>
      <c r="E37" s="142">
        <v>2654760</v>
      </c>
      <c r="F37" s="288">
        <f t="shared" si="2"/>
        <v>36</v>
      </c>
      <c r="G37" s="289">
        <f t="shared" si="3"/>
        <v>28</v>
      </c>
      <c r="H37" s="257">
        <f>IF(AK37&gt;0,(LARGE((K37,Q37,T37,W37,Z37,AC37,AF37,AI37),1)+LARGE((K37,Q37,T37,W37,Z37,AC37,AF37,AI37),2)+LARGE((K37,Q37,T37,W37,Z37,AC37,AF37,AI37),3)+LARGE((K37,Q37,T37,W37,Z37,AC37,AF37,AI37),4)+AL37),(LARGE((K37,Q37,T37,W37,Z37,AC37,AF37,AI37),1)+LARGE((K37,Q37,T37,W37,Z37,AC37,AF37,AI37),2)+LARGE((K37,Q37,T37,W37,Z37,AC37,AF37,AI37),3)+LARGE((K37,Q37,T37,W37,Z37,AC37,AF37,AI37),4)+LARGE((K37,Q37,T37,W37,Z37,AC37,AF37,AI37),5)))</f>
        <v>36</v>
      </c>
      <c r="I37" s="258">
        <f t="shared" si="4"/>
        <v>28</v>
      </c>
      <c r="J37" s="41"/>
      <c r="K37" s="25">
        <f>IF(J37="",0,VLOOKUP(J37,'points ind'!$A$2:$B$52,2,FALSE))</f>
        <v>0</v>
      </c>
      <c r="L37" s="48">
        <f>IF(J37="",0,VLOOKUP(J37,'points clubs'!$A$2:$B$51,2,FALSE))</f>
        <v>0</v>
      </c>
      <c r="M37" s="52"/>
      <c r="N37" s="53">
        <f>IF(M37="",0,VLOOKUP(M37,'points ind'!$A$2:$B$52,2,FALSE))</f>
        <v>0</v>
      </c>
      <c r="O37" s="51">
        <f>IF(M37="",0,VLOOKUP(M37,'points clubs'!$A$2:$B$51,2,FALSE))</f>
        <v>0</v>
      </c>
      <c r="P37" s="41"/>
      <c r="Q37" s="25">
        <f>IF(P37="",0,VLOOKUP(P37,'points ind'!$A$2:$B$52,2,FALSE))</f>
        <v>0</v>
      </c>
      <c r="R37" s="48">
        <f>IF(P37="",0,VLOOKUP(P37,'points clubs'!$A$2:$B$51,2,FALSE))</f>
        <v>0</v>
      </c>
      <c r="S37" s="41"/>
      <c r="T37" s="25">
        <f>IF(S37="",0,VLOOKUP(S37,'points ind'!$A$2:$B$52,2,FALSE))</f>
        <v>0</v>
      </c>
      <c r="U37" s="48">
        <f>IF(S37="",0,VLOOKUP(S37,'points clubs'!$A$2:$B$51,2,FALSE))</f>
        <v>0</v>
      </c>
      <c r="V37" s="41"/>
      <c r="W37" s="25">
        <f>IF(V37="",0,VLOOKUP(V37,'points ind'!$A$2:$B$52,2,FALSE))</f>
        <v>0</v>
      </c>
      <c r="X37" s="48">
        <f>IF(V37="",0,VLOOKUP(V37,'points clubs'!$A$2:$B$51,2,FALSE))</f>
        <v>0</v>
      </c>
      <c r="Y37" s="41"/>
      <c r="Z37" s="25">
        <f>IF(Y37="",0,VLOOKUP(Y37,'points ind'!$A$2:$B$52,2,FALSE))</f>
        <v>0</v>
      </c>
      <c r="AA37" s="48">
        <f>IF(Y37="",0,VLOOKUP(Y37,'points clubs'!$A$2:$B$51,2,FALSE))</f>
        <v>0</v>
      </c>
      <c r="AB37" s="41">
        <v>18</v>
      </c>
      <c r="AC37" s="25">
        <f>IF(AB37="",0,VLOOKUP(AB37,'points ind'!$A$2:$B$52,2,FALSE))</f>
        <v>36</v>
      </c>
      <c r="AD37" s="48">
        <f>IF(AB37="",0,VLOOKUP(AB37,'points clubs'!$A$2:$B$51,2,FALSE))</f>
        <v>6</v>
      </c>
      <c r="AE37" s="41"/>
      <c r="AF37" s="25">
        <f>IF(AE37="",0,VLOOKUP(AE37,'points ind'!$A$2:$B$52,2,FALSE))</f>
        <v>0</v>
      </c>
      <c r="AG37" s="48">
        <f>IF(AE37="",0,VLOOKUP(AE37,'points clubs'!$A$2:$B$51,2,FALSE))</f>
        <v>0</v>
      </c>
      <c r="AH37" s="41"/>
      <c r="AI37" s="25">
        <f>IF(AH37="",0,VLOOKUP(AH37,'points ind'!$A$2:$B$52,2,FALSE))</f>
        <v>0</v>
      </c>
      <c r="AJ37" s="48">
        <f>IF(AH37="",0,VLOOKUP(AH37,'points clubs'!$A$2:$B$51,2,FALSE))</f>
        <v>0</v>
      </c>
      <c r="AK37" s="41"/>
      <c r="AL37" s="25">
        <f>IF(AK37="",0,VLOOKUP(AK37,'points ind'!$A$2:$B$52,2,FALSE))</f>
        <v>0</v>
      </c>
      <c r="AM37" s="48">
        <f>IF(AK37="",0,VLOOKUP(AK37,'points clubs'!$A$2:$B$51,2,FALSE))</f>
        <v>0</v>
      </c>
      <c r="AN37" s="22">
        <f t="shared" si="5"/>
        <v>0</v>
      </c>
      <c r="AO37" s="23">
        <f t="shared" si="6"/>
        <v>0</v>
      </c>
      <c r="AP37" s="23">
        <f t="shared" si="7"/>
        <v>0</v>
      </c>
      <c r="AQ37" s="23">
        <f t="shared" si="8"/>
        <v>0</v>
      </c>
      <c r="AR37" s="23">
        <f t="shared" si="9"/>
        <v>0</v>
      </c>
      <c r="AS37" s="23">
        <f t="shared" si="10"/>
        <v>0</v>
      </c>
      <c r="AT37" s="23">
        <f t="shared" si="11"/>
        <v>0</v>
      </c>
      <c r="AU37" s="23">
        <f t="shared" si="12"/>
        <v>0</v>
      </c>
      <c r="AV37" s="23">
        <f t="shared" si="13"/>
        <v>0</v>
      </c>
      <c r="AW37" s="23">
        <f t="shared" si="14"/>
        <v>0</v>
      </c>
      <c r="AX37" s="23">
        <f t="shared" si="15"/>
        <v>0</v>
      </c>
      <c r="AY37" s="23">
        <f t="shared" si="16"/>
        <v>0</v>
      </c>
      <c r="AZ37" s="23">
        <f t="shared" si="17"/>
        <v>6</v>
      </c>
      <c r="BA37" s="23">
        <f t="shared" si="18"/>
        <v>0</v>
      </c>
      <c r="BB37" s="27">
        <f t="shared" si="19"/>
        <v>0</v>
      </c>
      <c r="BC37" s="226">
        <f t="shared" si="20"/>
        <v>0</v>
      </c>
    </row>
    <row r="38" spans="1:55" ht="15" x14ac:dyDescent="0.25">
      <c r="A38" s="21">
        <f t="shared" si="1"/>
        <v>29</v>
      </c>
      <c r="B38" s="22" t="s">
        <v>46</v>
      </c>
      <c r="C38" s="23">
        <v>2003</v>
      </c>
      <c r="D38" s="24" t="s">
        <v>21</v>
      </c>
      <c r="E38" s="142">
        <v>2665191</v>
      </c>
      <c r="F38" s="288">
        <f t="shared" si="2"/>
        <v>34</v>
      </c>
      <c r="G38" s="289">
        <f t="shared" si="3"/>
        <v>29</v>
      </c>
      <c r="H38" s="257">
        <f>IF(AK38&gt;0,(LARGE((K38,Q38,T38,W38,Z38,AC38,AF38,AI38),1)+LARGE((K38,Q38,T38,W38,Z38,AC38,AF38,AI38),2)+LARGE((K38,Q38,T38,W38,Z38,AC38,AF38,AI38),3)+LARGE((K38,Q38,T38,W38,Z38,AC38,AF38,AI38),4)+AL38),(LARGE((K38,Q38,T38,W38,Z38,AC38,AF38,AI38),1)+LARGE((K38,Q38,T38,W38,Z38,AC38,AF38,AI38),2)+LARGE((K38,Q38,T38,W38,Z38,AC38,AF38,AI38),3)+LARGE((K38,Q38,T38,W38,Z38,AC38,AF38,AI38),4)+LARGE((K38,Q38,T38,W38,Z38,AC38,AF38,AI38),5)))</f>
        <v>34</v>
      </c>
      <c r="I38" s="258">
        <f t="shared" si="4"/>
        <v>29</v>
      </c>
      <c r="J38" s="41">
        <v>19</v>
      </c>
      <c r="K38" s="25">
        <f>IF(J38="",0,VLOOKUP(J38,'points ind'!$A$2:$B$52,2,FALSE))</f>
        <v>34</v>
      </c>
      <c r="L38" s="48">
        <f>IF(J38="",0,VLOOKUP(J38,'points clubs'!$A$2:$B$51,2,FALSE))</f>
        <v>4</v>
      </c>
      <c r="M38" s="52"/>
      <c r="N38" s="53">
        <f>IF(M38="",0,VLOOKUP(M38,'points ind'!$A$2:$B$52,2,FALSE))</f>
        <v>0</v>
      </c>
      <c r="O38" s="51">
        <f>IF(M38="",0,VLOOKUP(M38,'points clubs'!$A$2:$B$51,2,FALSE))</f>
        <v>0</v>
      </c>
      <c r="P38" s="41"/>
      <c r="Q38" s="25">
        <f>IF(P38="",0,VLOOKUP(P38,'points ind'!$A$2:$B$52,2,FALSE))</f>
        <v>0</v>
      </c>
      <c r="R38" s="48">
        <f>IF(P38="",0,VLOOKUP(P38,'points clubs'!$A$2:$B$51,2,FALSE))</f>
        <v>0</v>
      </c>
      <c r="S38" s="41"/>
      <c r="T38" s="25">
        <f>IF(S38="",0,VLOOKUP(S38,'points ind'!$A$2:$B$52,2,FALSE))</f>
        <v>0</v>
      </c>
      <c r="U38" s="48">
        <f>IF(S38="",0,VLOOKUP(S38,'points clubs'!$A$2:$B$51,2,FALSE))</f>
        <v>0</v>
      </c>
      <c r="V38" s="41"/>
      <c r="W38" s="25">
        <f>IF(V38="",0,VLOOKUP(V38,'points ind'!$A$2:$B$52,2,FALSE))</f>
        <v>0</v>
      </c>
      <c r="X38" s="48">
        <f>IF(V38="",0,VLOOKUP(V38,'points clubs'!$A$2:$B$51,2,FALSE))</f>
        <v>0</v>
      </c>
      <c r="Y38" s="41"/>
      <c r="Z38" s="25">
        <f>IF(Y38="",0,VLOOKUP(Y38,'points ind'!$A$2:$B$52,2,FALSE))</f>
        <v>0</v>
      </c>
      <c r="AA38" s="48">
        <f>IF(Y38="",0,VLOOKUP(Y38,'points clubs'!$A$2:$B$51,2,FALSE))</f>
        <v>0</v>
      </c>
      <c r="AB38" s="41"/>
      <c r="AC38" s="25">
        <f>IF(AB38="",0,VLOOKUP(AB38,'points ind'!$A$2:$B$52,2,FALSE))</f>
        <v>0</v>
      </c>
      <c r="AD38" s="48">
        <f>IF(AB38="",0,VLOOKUP(AB38,'points clubs'!$A$2:$B$51,2,FALSE))</f>
        <v>0</v>
      </c>
      <c r="AE38" s="41"/>
      <c r="AF38" s="25">
        <f>IF(AE38="",0,VLOOKUP(AE38,'points ind'!$A$2:$B$52,2,FALSE))</f>
        <v>0</v>
      </c>
      <c r="AG38" s="48">
        <f>IF(AE38="",0,VLOOKUP(AE38,'points clubs'!$A$2:$B$51,2,FALSE))</f>
        <v>0</v>
      </c>
      <c r="AH38" s="41"/>
      <c r="AI38" s="25">
        <f>IF(AH38="",0,VLOOKUP(AH38,'points ind'!$A$2:$B$52,2,FALSE))</f>
        <v>0</v>
      </c>
      <c r="AJ38" s="48">
        <f>IF(AH38="",0,VLOOKUP(AH38,'points clubs'!$A$2:$B$51,2,FALSE))</f>
        <v>0</v>
      </c>
      <c r="AK38" s="41"/>
      <c r="AL38" s="25">
        <f>IF(AK38="",0,VLOOKUP(AK38,'points ind'!$A$2:$B$52,2,FALSE))</f>
        <v>0</v>
      </c>
      <c r="AM38" s="48">
        <f>IF(AK38="",0,VLOOKUP(AK38,'points clubs'!$A$2:$B$51,2,FALSE))</f>
        <v>0</v>
      </c>
      <c r="AN38" s="22">
        <f t="shared" si="5"/>
        <v>0</v>
      </c>
      <c r="AO38" s="23">
        <f t="shared" si="6"/>
        <v>0</v>
      </c>
      <c r="AP38" s="23">
        <f t="shared" si="7"/>
        <v>0</v>
      </c>
      <c r="AQ38" s="23">
        <f t="shared" si="8"/>
        <v>0</v>
      </c>
      <c r="AR38" s="23">
        <f t="shared" si="9"/>
        <v>0</v>
      </c>
      <c r="AS38" s="23">
        <f t="shared" si="10"/>
        <v>0</v>
      </c>
      <c r="AT38" s="23">
        <f t="shared" si="11"/>
        <v>0</v>
      </c>
      <c r="AU38" s="23">
        <f t="shared" si="12"/>
        <v>0</v>
      </c>
      <c r="AV38" s="23">
        <f t="shared" si="13"/>
        <v>0</v>
      </c>
      <c r="AW38" s="23">
        <f t="shared" si="14"/>
        <v>0</v>
      </c>
      <c r="AX38" s="23">
        <f t="shared" si="15"/>
        <v>0</v>
      </c>
      <c r="AY38" s="23">
        <f t="shared" si="16"/>
        <v>4</v>
      </c>
      <c r="AZ38" s="23">
        <f t="shared" si="17"/>
        <v>0</v>
      </c>
      <c r="BA38" s="23">
        <f t="shared" si="18"/>
        <v>0</v>
      </c>
      <c r="BB38" s="27">
        <f t="shared" si="19"/>
        <v>0</v>
      </c>
      <c r="BC38" s="226">
        <f t="shared" si="20"/>
        <v>0</v>
      </c>
    </row>
    <row r="39" spans="1:55" ht="15.75" thickBot="1" x14ac:dyDescent="0.3">
      <c r="A39" s="21">
        <f t="shared" si="1"/>
        <v>30</v>
      </c>
      <c r="B39" s="64" t="s">
        <v>47</v>
      </c>
      <c r="C39" s="35">
        <v>2003</v>
      </c>
      <c r="D39" s="317" t="s">
        <v>15</v>
      </c>
      <c r="E39" s="318">
        <v>2670604</v>
      </c>
      <c r="F39" s="290">
        <f t="shared" si="2"/>
        <v>32</v>
      </c>
      <c r="G39" s="291">
        <f t="shared" si="3"/>
        <v>30</v>
      </c>
      <c r="H39" s="259">
        <f>IF(AK39&gt;0,(LARGE((K39,Q39,T39,W39,Z39,AC39,AF39,AI39),1)+LARGE((K39,Q39,T39,W39,Z39,AC39,AF39,AI39),2)+LARGE((K39,Q39,T39,W39,Z39,AC39,AF39,AI39),3)+LARGE((K39,Q39,T39,W39,Z39,AC39,AF39,AI39),4)+AL39),(LARGE((K39,Q39,T39,W39,Z39,AC39,AF39,AI39),1)+LARGE((K39,Q39,T39,W39,Z39,AC39,AF39,AI39),2)+LARGE((K39,Q39,T39,W39,Z39,AC39,AF39,AI39),3)+LARGE((K39,Q39,T39,W39,Z39,AC39,AF39,AI39),4)+LARGE((K39,Q39,T39,W39,Z39,AC39,AF39,AI39),5)))</f>
        <v>32</v>
      </c>
      <c r="I39" s="260">
        <f t="shared" si="4"/>
        <v>30</v>
      </c>
      <c r="J39" s="41">
        <v>20</v>
      </c>
      <c r="K39" s="25">
        <f>IF(J39="",0,VLOOKUP(J39,'points ind'!$A$2:$B$52,2,FALSE))</f>
        <v>32</v>
      </c>
      <c r="L39" s="48">
        <f>IF(J39="",0,VLOOKUP(J39,'points clubs'!$A$2:$B$51,2,FALSE))</f>
        <v>2</v>
      </c>
      <c r="M39" s="52"/>
      <c r="N39" s="53">
        <f>IF(M39="",0,VLOOKUP(M39,'points ind'!$A$2:$B$52,2,FALSE))</f>
        <v>0</v>
      </c>
      <c r="O39" s="51">
        <f>IF(M39="",0,VLOOKUP(M39,'points clubs'!$A$2:$B$51,2,FALSE))</f>
        <v>0</v>
      </c>
      <c r="P39" s="41"/>
      <c r="Q39" s="25">
        <f>IF(P39="",0,VLOOKUP(P39,'points ind'!$A$2:$B$52,2,FALSE))</f>
        <v>0</v>
      </c>
      <c r="R39" s="48">
        <f>IF(P39="",0,VLOOKUP(P39,'points clubs'!$A$2:$B$51,2,FALSE))</f>
        <v>0</v>
      </c>
      <c r="S39" s="41"/>
      <c r="T39" s="25">
        <f>IF(S39="",0,VLOOKUP(S39,'points ind'!$A$2:$B$52,2,FALSE))</f>
        <v>0</v>
      </c>
      <c r="U39" s="48">
        <f>IF(S39="",0,VLOOKUP(S39,'points clubs'!$A$2:$B$51,2,FALSE))</f>
        <v>0</v>
      </c>
      <c r="V39" s="41"/>
      <c r="W39" s="25">
        <f>IF(V39="",0,VLOOKUP(V39,'points ind'!$A$2:$B$52,2,FALSE))</f>
        <v>0</v>
      </c>
      <c r="X39" s="48">
        <f>IF(V39="",0,VLOOKUP(V39,'points clubs'!$A$2:$B$51,2,FALSE))</f>
        <v>0</v>
      </c>
      <c r="Y39" s="41"/>
      <c r="Z39" s="25">
        <f>IF(Y39="",0,VLOOKUP(Y39,'points ind'!$A$2:$B$52,2,FALSE))</f>
        <v>0</v>
      </c>
      <c r="AA39" s="48">
        <f>IF(Y39="",0,VLOOKUP(Y39,'points clubs'!$A$2:$B$51,2,FALSE))</f>
        <v>0</v>
      </c>
      <c r="AB39" s="41"/>
      <c r="AC39" s="25">
        <f>IF(AB39="",0,VLOOKUP(AB39,'points ind'!$A$2:$B$52,2,FALSE))</f>
        <v>0</v>
      </c>
      <c r="AD39" s="48">
        <f>IF(AB39="",0,VLOOKUP(AB39,'points clubs'!$A$2:$B$51,2,FALSE))</f>
        <v>0</v>
      </c>
      <c r="AE39" s="41"/>
      <c r="AF39" s="25">
        <f>IF(AE39="",0,VLOOKUP(AE39,'points ind'!$A$2:$B$52,2,FALSE))</f>
        <v>0</v>
      </c>
      <c r="AG39" s="48">
        <f>IF(AE39="",0,VLOOKUP(AE39,'points clubs'!$A$2:$B$51,2,FALSE))</f>
        <v>0</v>
      </c>
      <c r="AH39" s="41"/>
      <c r="AI39" s="25">
        <f>IF(AH39="",0,VLOOKUP(AH39,'points ind'!$A$2:$B$52,2,FALSE))</f>
        <v>0</v>
      </c>
      <c r="AJ39" s="48">
        <f>IF(AH39="",0,VLOOKUP(AH39,'points clubs'!$A$2:$B$51,2,FALSE))</f>
        <v>0</v>
      </c>
      <c r="AK39" s="41"/>
      <c r="AL39" s="25">
        <f>IF(AK39="",0,VLOOKUP(AK39,'points ind'!$A$2:$B$52,2,FALSE))</f>
        <v>0</v>
      </c>
      <c r="AM39" s="48">
        <f>IF(AK39="",0,VLOOKUP(AK39,'points clubs'!$A$2:$B$51,2,FALSE))</f>
        <v>0</v>
      </c>
      <c r="AN39" s="22">
        <f t="shared" si="5"/>
        <v>0</v>
      </c>
      <c r="AO39" s="23">
        <f t="shared" si="6"/>
        <v>0</v>
      </c>
      <c r="AP39" s="23">
        <f t="shared" si="7"/>
        <v>0</v>
      </c>
      <c r="AQ39" s="23">
        <f t="shared" si="8"/>
        <v>0</v>
      </c>
      <c r="AR39" s="23">
        <f t="shared" si="9"/>
        <v>0</v>
      </c>
      <c r="AS39" s="23">
        <f t="shared" si="10"/>
        <v>2</v>
      </c>
      <c r="AT39" s="23">
        <f t="shared" si="11"/>
        <v>0</v>
      </c>
      <c r="AU39" s="23">
        <f t="shared" si="12"/>
        <v>0</v>
      </c>
      <c r="AV39" s="23">
        <f t="shared" si="13"/>
        <v>0</v>
      </c>
      <c r="AW39" s="23">
        <f t="shared" si="14"/>
        <v>0</v>
      </c>
      <c r="AX39" s="23">
        <f t="shared" si="15"/>
        <v>0</v>
      </c>
      <c r="AY39" s="23">
        <f t="shared" si="16"/>
        <v>0</v>
      </c>
      <c r="AZ39" s="23">
        <f t="shared" si="17"/>
        <v>0</v>
      </c>
      <c r="BA39" s="23">
        <f t="shared" si="18"/>
        <v>0</v>
      </c>
      <c r="BB39" s="27">
        <f t="shared" si="19"/>
        <v>0</v>
      </c>
      <c r="BC39" s="226">
        <f t="shared" si="20"/>
        <v>0</v>
      </c>
    </row>
    <row r="40" spans="1:55" ht="15.75" thickBot="1" x14ac:dyDescent="0.3">
      <c r="A40" s="21">
        <f t="shared" si="1"/>
        <v>31</v>
      </c>
      <c r="B40" s="64" t="s">
        <v>510</v>
      </c>
      <c r="C40" s="31">
        <v>2003</v>
      </c>
      <c r="D40" s="207" t="s">
        <v>15</v>
      </c>
      <c r="E40" s="208"/>
      <c r="F40" s="290">
        <f t="shared" si="2"/>
        <v>26</v>
      </c>
      <c r="G40" s="291">
        <f t="shared" si="3"/>
        <v>31</v>
      </c>
      <c r="H40" s="259">
        <f>IF(AK40&gt;0,(LARGE((K40,Q40,T40,W40,Z40,AC40,AF40,AI40),1)+LARGE((K40,Q40,T40,W40,Z40,AC40,AF40,AI40),2)+LARGE((K40,Q40,T40,W40,Z40,AC40,AF40,AI40),3)+LARGE((K40,Q40,T40,W40,Z40,AC40,AF40,AI40),4)+AL40),(LARGE((K40,Q40,T40,W40,Z40,AC40,AF40,AI40),1)+LARGE((K40,Q40,T40,W40,Z40,AC40,AF40,AI40),2)+LARGE((K40,Q40,T40,W40,Z40,AC40,AF40,AI40),3)+LARGE((K40,Q40,T40,W40,Z40,AC40,AF40,AI40),4)+LARGE((K40,Q40,T40,W40,Z40,AC40,AF40,AI40),5)))</f>
        <v>26</v>
      </c>
      <c r="I40" s="260">
        <f t="shared" si="4"/>
        <v>31</v>
      </c>
      <c r="J40" s="41"/>
      <c r="K40" s="25">
        <f>IF(J40="",0,VLOOKUP(J40,'points ind'!$A$2:$B$52,2,FALSE))</f>
        <v>0</v>
      </c>
      <c r="L40" s="48">
        <f>IF(J40="",0,VLOOKUP(J40,'points clubs'!$A$2:$B$51,2,FALSE))</f>
        <v>0</v>
      </c>
      <c r="M40" s="52"/>
      <c r="N40" s="53">
        <f>IF(M40="",0,VLOOKUP(M40,'points ind'!$A$2:$B$52,2,FALSE))</f>
        <v>0</v>
      </c>
      <c r="O40" s="51">
        <f>IF(M40="",0,VLOOKUP(M40,'points clubs'!$A$2:$B$51,2,FALSE))</f>
        <v>0</v>
      </c>
      <c r="P40" s="41"/>
      <c r="Q40" s="25">
        <f>IF(P40="",0,VLOOKUP(P40,'points ind'!$A$2:$B$52,2,FALSE))</f>
        <v>0</v>
      </c>
      <c r="R40" s="48">
        <f>IF(P40="",0,VLOOKUP(P40,'points clubs'!$A$2:$B$51,2,FALSE))</f>
        <v>0</v>
      </c>
      <c r="S40" s="41"/>
      <c r="T40" s="25">
        <f>IF(S40="",0,VLOOKUP(S40,'points ind'!$A$2:$B$52,2,FALSE))</f>
        <v>0</v>
      </c>
      <c r="U40" s="48">
        <f>IF(S40="",0,VLOOKUP(S40,'points clubs'!$A$2:$B$51,2,FALSE))</f>
        <v>0</v>
      </c>
      <c r="V40" s="41"/>
      <c r="W40" s="25">
        <f>IF(V40="",0,VLOOKUP(V40,'points ind'!$A$2:$B$52,2,FALSE))</f>
        <v>0</v>
      </c>
      <c r="X40" s="48">
        <f>IF(V40="",0,VLOOKUP(V40,'points clubs'!$A$2:$B$51,2,FALSE))</f>
        <v>0</v>
      </c>
      <c r="Y40" s="41"/>
      <c r="Z40" s="25">
        <f>IF(Y40="",0,VLOOKUP(Y40,'points ind'!$A$2:$B$52,2,FALSE))</f>
        <v>0</v>
      </c>
      <c r="AA40" s="48">
        <f>IF(Y40="",0,VLOOKUP(Y40,'points clubs'!$A$2:$B$51,2,FALSE))</f>
        <v>0</v>
      </c>
      <c r="AB40" s="41"/>
      <c r="AC40" s="25">
        <f>IF(AB40="",0,VLOOKUP(AB40,'points ind'!$A$2:$B$52,2,FALSE))</f>
        <v>0</v>
      </c>
      <c r="AD40" s="48">
        <f>IF(AB40="",0,VLOOKUP(AB40,'points clubs'!$A$2:$B$51,2,FALSE))</f>
        <v>0</v>
      </c>
      <c r="AE40" s="41"/>
      <c r="AF40" s="25">
        <f>IF(AE40="",0,VLOOKUP(AE40,'points ind'!$A$2:$B$52,2,FALSE))</f>
        <v>0</v>
      </c>
      <c r="AG40" s="48">
        <f>IF(AE40="",0,VLOOKUP(AE40,'points clubs'!$A$2:$B$51,2,FALSE))</f>
        <v>0</v>
      </c>
      <c r="AH40" s="41">
        <v>23</v>
      </c>
      <c r="AI40" s="25">
        <f>IF(AH40="",0,VLOOKUP(AH40,'points ind'!$A$2:$B$52,2,FALSE))</f>
        <v>26</v>
      </c>
      <c r="AJ40" s="48">
        <f>IF(AH40="",0,VLOOKUP(AH40,'points clubs'!$A$2:$B$51,2,FALSE))</f>
        <v>0</v>
      </c>
      <c r="AK40" s="41"/>
      <c r="AL40" s="25">
        <f>IF(AK40="",0,VLOOKUP(AK40,'points ind'!$A$2:$B$52,2,FALSE))</f>
        <v>0</v>
      </c>
      <c r="AM40" s="48">
        <f>IF(AK40="",0,VLOOKUP(AK40,'points clubs'!$A$2:$B$51,2,FALSE))</f>
        <v>0</v>
      </c>
      <c r="AN40" s="22">
        <f t="shared" si="5"/>
        <v>0</v>
      </c>
      <c r="AO40" s="23">
        <f t="shared" si="6"/>
        <v>0</v>
      </c>
      <c r="AP40" s="23">
        <f t="shared" si="7"/>
        <v>0</v>
      </c>
      <c r="AQ40" s="23">
        <f t="shared" si="8"/>
        <v>0</v>
      </c>
      <c r="AR40" s="23">
        <f t="shared" si="9"/>
        <v>0</v>
      </c>
      <c r="AS40" s="23">
        <f t="shared" si="10"/>
        <v>0</v>
      </c>
      <c r="AT40" s="23">
        <f t="shared" si="11"/>
        <v>0</v>
      </c>
      <c r="AU40" s="23">
        <f t="shared" si="12"/>
        <v>0</v>
      </c>
      <c r="AV40" s="23">
        <f t="shared" si="13"/>
        <v>0</v>
      </c>
      <c r="AW40" s="23">
        <f t="shared" si="14"/>
        <v>0</v>
      </c>
      <c r="AX40" s="23">
        <f t="shared" si="15"/>
        <v>0</v>
      </c>
      <c r="AY40" s="23">
        <f t="shared" si="16"/>
        <v>0</v>
      </c>
      <c r="AZ40" s="23">
        <f t="shared" si="17"/>
        <v>0</v>
      </c>
      <c r="BA40" s="23">
        <f t="shared" si="18"/>
        <v>0</v>
      </c>
      <c r="BB40" s="27">
        <f t="shared" si="19"/>
        <v>0</v>
      </c>
      <c r="BC40" s="226">
        <f t="shared" si="20"/>
        <v>0</v>
      </c>
    </row>
    <row r="41" spans="1:55" ht="15.75" thickBot="1" x14ac:dyDescent="0.3">
      <c r="A41" s="21">
        <f t="shared" si="1"/>
        <v>32</v>
      </c>
      <c r="B41" s="64" t="s">
        <v>48</v>
      </c>
      <c r="C41" s="31">
        <v>2003</v>
      </c>
      <c r="D41" s="207" t="s">
        <v>15</v>
      </c>
      <c r="E41" s="208"/>
      <c r="F41" s="290">
        <f t="shared" si="2"/>
        <v>24</v>
      </c>
      <c r="G41" s="291">
        <f t="shared" si="3"/>
        <v>32</v>
      </c>
      <c r="H41" s="259">
        <f>IF(AK41&gt;0,(LARGE((K41,Q41,T41,W41,Z41,AC41,AF41,AI41),1)+LARGE((K41,Q41,T41,W41,Z41,AC41,AF41,AI41),2)+LARGE((K41,Q41,T41,W41,Z41,AC41,AF41,AI41),3)+LARGE((K41,Q41,T41,W41,Z41,AC41,AF41,AI41),4)+AL41),(LARGE((K41,Q41,T41,W41,Z41,AC41,AF41,AI41),1)+LARGE((K41,Q41,T41,W41,Z41,AC41,AF41,AI41),2)+LARGE((K41,Q41,T41,W41,Z41,AC41,AF41,AI41),3)+LARGE((K41,Q41,T41,W41,Z41,AC41,AF41,AI41),4)+LARGE((K41,Q41,T41,W41,Z41,AC41,AF41,AI41),5)))</f>
        <v>24</v>
      </c>
      <c r="I41" s="260">
        <f t="shared" si="4"/>
        <v>32</v>
      </c>
      <c r="J41" s="41"/>
      <c r="K41" s="25">
        <f>IF(J41="",0,VLOOKUP(J41,'points ind'!$A$2:$B$52,2,FALSE))</f>
        <v>0</v>
      </c>
      <c r="L41" s="48">
        <f>IF(J41="",0,VLOOKUP(J41,'points clubs'!$A$2:$B$51,2,FALSE))</f>
        <v>0</v>
      </c>
      <c r="M41" s="52"/>
      <c r="N41" s="53">
        <f>IF(M41="",0,VLOOKUP(M41,'points ind'!$A$2:$B$52,2,FALSE))</f>
        <v>0</v>
      </c>
      <c r="O41" s="51">
        <f>IF(M41="",0,VLOOKUP(M41,'points clubs'!$A$2:$B$51,2,FALSE))</f>
        <v>0</v>
      </c>
      <c r="P41" s="41"/>
      <c r="Q41" s="25">
        <f>IF(P41="",0,VLOOKUP(P41,'points ind'!$A$2:$B$52,2,FALSE))</f>
        <v>0</v>
      </c>
      <c r="R41" s="48">
        <f>IF(P41="",0,VLOOKUP(P41,'points clubs'!$A$2:$B$51,2,FALSE))</f>
        <v>0</v>
      </c>
      <c r="S41" s="41"/>
      <c r="T41" s="25">
        <f>IF(S41="",0,VLOOKUP(S41,'points ind'!$A$2:$B$52,2,FALSE))</f>
        <v>0</v>
      </c>
      <c r="U41" s="48">
        <f>IF(S41="",0,VLOOKUP(S41,'points clubs'!$A$2:$B$51,2,FALSE))</f>
        <v>0</v>
      </c>
      <c r="V41" s="41"/>
      <c r="W41" s="25">
        <f>IF(V41="",0,VLOOKUP(V41,'points ind'!$A$2:$B$52,2,FALSE))</f>
        <v>0</v>
      </c>
      <c r="X41" s="48">
        <f>IF(V41="",0,VLOOKUP(V41,'points clubs'!$A$2:$B$51,2,FALSE))</f>
        <v>0</v>
      </c>
      <c r="Y41" s="41"/>
      <c r="Z41" s="25">
        <f>IF(Y41="",0,VLOOKUP(Y41,'points ind'!$A$2:$B$52,2,FALSE))</f>
        <v>0</v>
      </c>
      <c r="AA41" s="48">
        <f>IF(Y41="",0,VLOOKUP(Y41,'points clubs'!$A$2:$B$51,2,FALSE))</f>
        <v>0</v>
      </c>
      <c r="AB41" s="41"/>
      <c r="AC41" s="25">
        <f>IF(AB41="",0,VLOOKUP(AB41,'points ind'!$A$2:$B$52,2,FALSE))</f>
        <v>0</v>
      </c>
      <c r="AD41" s="48">
        <f>IF(AB41="",0,VLOOKUP(AB41,'points clubs'!$A$2:$B$51,2,FALSE))</f>
        <v>0</v>
      </c>
      <c r="AE41" s="41"/>
      <c r="AF41" s="25">
        <f>IF(AE41="",0,VLOOKUP(AE41,'points ind'!$A$2:$B$52,2,FALSE))</f>
        <v>0</v>
      </c>
      <c r="AG41" s="48">
        <f>IF(AE41="",0,VLOOKUP(AE41,'points clubs'!$A$2:$B$51,2,FALSE))</f>
        <v>0</v>
      </c>
      <c r="AH41" s="41">
        <v>24</v>
      </c>
      <c r="AI41" s="25">
        <f>IF(AH41="",0,VLOOKUP(AH41,'points ind'!$A$2:$B$52,2,FALSE))</f>
        <v>24</v>
      </c>
      <c r="AJ41" s="48">
        <f>IF(AH41="",0,VLOOKUP(AH41,'points clubs'!$A$2:$B$51,2,FALSE))</f>
        <v>0</v>
      </c>
      <c r="AK41" s="41"/>
      <c r="AL41" s="25">
        <f>IF(AK41="",0,VLOOKUP(AK41,'points ind'!$A$2:$B$52,2,FALSE))</f>
        <v>0</v>
      </c>
      <c r="AM41" s="48">
        <f>IF(AK41="",0,VLOOKUP(AK41,'points clubs'!$A$2:$B$51,2,FALSE))</f>
        <v>0</v>
      </c>
      <c r="AN41" s="22">
        <f t="shared" si="5"/>
        <v>0</v>
      </c>
      <c r="AO41" s="23">
        <f t="shared" si="6"/>
        <v>0</v>
      </c>
      <c r="AP41" s="23">
        <f t="shared" si="7"/>
        <v>0</v>
      </c>
      <c r="AQ41" s="23">
        <f t="shared" si="8"/>
        <v>0</v>
      </c>
      <c r="AR41" s="23">
        <f t="shared" si="9"/>
        <v>0</v>
      </c>
      <c r="AS41" s="23">
        <f t="shared" si="10"/>
        <v>0</v>
      </c>
      <c r="AT41" s="23">
        <f t="shared" si="11"/>
        <v>0</v>
      </c>
      <c r="AU41" s="23">
        <f t="shared" si="12"/>
        <v>0</v>
      </c>
      <c r="AV41" s="23">
        <f t="shared" si="13"/>
        <v>0</v>
      </c>
      <c r="AW41" s="23">
        <f t="shared" si="14"/>
        <v>0</v>
      </c>
      <c r="AX41" s="23">
        <f t="shared" si="15"/>
        <v>0</v>
      </c>
      <c r="AY41" s="23">
        <f t="shared" si="16"/>
        <v>0</v>
      </c>
      <c r="AZ41" s="23">
        <f t="shared" si="17"/>
        <v>0</v>
      </c>
      <c r="BA41" s="23">
        <f t="shared" si="18"/>
        <v>0</v>
      </c>
      <c r="BB41" s="27">
        <f t="shared" si="19"/>
        <v>0</v>
      </c>
      <c r="BC41" s="226">
        <f t="shared" si="20"/>
        <v>0</v>
      </c>
    </row>
    <row r="42" spans="1:55" x14ac:dyDescent="0.2">
      <c r="BC42" s="61"/>
    </row>
    <row r="43" spans="1:55" x14ac:dyDescent="0.2">
      <c r="BC43" s="61"/>
    </row>
    <row r="44" spans="1:55" x14ac:dyDescent="0.2">
      <c r="BC44" s="61"/>
    </row>
    <row r="45" spans="1:55" x14ac:dyDescent="0.2">
      <c r="BC45" s="61"/>
    </row>
    <row r="46" spans="1:55" x14ac:dyDescent="0.2">
      <c r="BC46" s="61"/>
    </row>
    <row r="47" spans="1:55" x14ac:dyDescent="0.2">
      <c r="BC47" s="61"/>
    </row>
  </sheetData>
  <sortState ref="A10:AM41">
    <sortCondition ref="A10"/>
  </sortState>
  <mergeCells count="18">
    <mergeCell ref="F8:G8"/>
    <mergeCell ref="H8:I8"/>
    <mergeCell ref="A5:AM5"/>
    <mergeCell ref="A6:AM6"/>
    <mergeCell ref="B8:B9"/>
    <mergeCell ref="C8:C9"/>
    <mergeCell ref="D8:D9"/>
    <mergeCell ref="E8:E9"/>
    <mergeCell ref="J8:L8"/>
    <mergeCell ref="M8:O8"/>
    <mergeCell ref="P8:R8"/>
    <mergeCell ref="S8:U8"/>
    <mergeCell ref="V8:X8"/>
    <mergeCell ref="Y8:AA8"/>
    <mergeCell ref="AB8:AD8"/>
    <mergeCell ref="AK8:AM8"/>
    <mergeCell ref="AH8:AJ8"/>
    <mergeCell ref="AE8:AG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71"/>
  <sheetViews>
    <sheetView topLeftCell="A4" workbookViewId="0">
      <pane xSplit="5" ySplit="6" topLeftCell="F10" activePane="bottomRight" state="frozen"/>
      <selection activeCell="A4" sqref="A4"/>
      <selection pane="topRight" activeCell="F4" sqref="F4"/>
      <selection pane="bottomLeft" activeCell="A10" sqref="A10"/>
      <selection pane="bottomRight" activeCell="AB18" sqref="AB18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5.28515625" style="2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7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7" ht="29.45" customHeight="1" x14ac:dyDescent="0.35">
      <c r="A6" s="336" t="s">
        <v>53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7" ht="13.5" thickBot="1" x14ac:dyDescent="0.25"/>
    <row r="8" spans="1:57" ht="4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43" t="s">
        <v>410</v>
      </c>
      <c r="AH8" s="344"/>
      <c r="AI8" s="345"/>
      <c r="AJ8" s="349" t="s">
        <v>9</v>
      </c>
      <c r="AK8" s="353"/>
      <c r="AL8" s="351" t="s">
        <v>529</v>
      </c>
      <c r="AM8" s="352"/>
      <c r="AN8" s="252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7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45" t="s">
        <v>25</v>
      </c>
      <c r="AH9" s="46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253">
        <f>SUM(AN10:AN44)</f>
        <v>1196</v>
      </c>
      <c r="AO9" s="13">
        <f t="shared" ref="AO9:BB9" si="0">SUM(AO10:AO44)</f>
        <v>1223</v>
      </c>
      <c r="AP9" s="13">
        <f t="shared" si="0"/>
        <v>0</v>
      </c>
      <c r="AQ9" s="13">
        <f t="shared" si="0"/>
        <v>312</v>
      </c>
      <c r="AR9" s="13">
        <f t="shared" si="0"/>
        <v>42</v>
      </c>
      <c r="AS9" s="13">
        <f t="shared" si="0"/>
        <v>1564</v>
      </c>
      <c r="AT9" s="13">
        <f t="shared" si="0"/>
        <v>0</v>
      </c>
      <c r="AU9" s="13">
        <f t="shared" si="0"/>
        <v>26</v>
      </c>
      <c r="AV9" s="13">
        <f t="shared" si="0"/>
        <v>595</v>
      </c>
      <c r="AW9" s="13">
        <f t="shared" si="0"/>
        <v>583</v>
      </c>
      <c r="AX9" s="13">
        <f t="shared" si="0"/>
        <v>315</v>
      </c>
      <c r="AY9" s="13">
        <f t="shared" si="0"/>
        <v>100</v>
      </c>
      <c r="AZ9" s="13">
        <f t="shared" si="0"/>
        <v>147</v>
      </c>
      <c r="BA9" s="13">
        <f t="shared" si="0"/>
        <v>0</v>
      </c>
      <c r="BB9" s="13">
        <f t="shared" si="0"/>
        <v>0</v>
      </c>
      <c r="BC9" s="13">
        <f t="shared" ref="BC9" si="1">SUM(BC10:BC44)</f>
        <v>0</v>
      </c>
    </row>
    <row r="10" spans="1:57" s="6" customFormat="1" ht="15" x14ac:dyDescent="0.25">
      <c r="A10" s="14">
        <f>AM10</f>
        <v>1</v>
      </c>
      <c r="B10" s="330" t="s">
        <v>61</v>
      </c>
      <c r="C10" s="331">
        <v>2002</v>
      </c>
      <c r="D10" s="331" t="s">
        <v>15</v>
      </c>
      <c r="E10" s="332">
        <v>2644719</v>
      </c>
      <c r="F10" s="333">
        <v>7</v>
      </c>
      <c r="G10" s="18">
        <f>IF(F10="",0,VLOOKUP(F10,'points ind'!$A$2:$B$52,2,FALSE))</f>
        <v>70</v>
      </c>
      <c r="H10" s="65">
        <f>IF(F10="",0,VLOOKUP(F10,'points clubs'!$A$2:$B$51,2,FALSE))</f>
        <v>40</v>
      </c>
      <c r="I10" s="66"/>
      <c r="J10" s="67">
        <f>IF(I10="",0,VLOOKUP(I10,'points ind'!$A$2:$B$52,2,FALSE))</f>
        <v>0</v>
      </c>
      <c r="K10" s="68">
        <f>IF(I10="",0,VLOOKUP(I10,'points clubs'!$A$2:$B$51,2,FALSE))</f>
        <v>0</v>
      </c>
      <c r="L10" s="150">
        <v>1</v>
      </c>
      <c r="M10" s="18">
        <f>IF(L10="",0,VLOOKUP(L10,'points ind'!$A$2:$B$52,2,FALSE))</f>
        <v>100</v>
      </c>
      <c r="N10" s="65">
        <f>IF(L10="",0,VLOOKUP(L10,'points clubs'!$A$2:$B$51,2,FALSE))</f>
        <v>100</v>
      </c>
      <c r="O10" s="132">
        <v>4</v>
      </c>
      <c r="P10" s="18">
        <f>IF(O10="",0,VLOOKUP(O10,'points ind'!$A$2:$B$52,2,FALSE))</f>
        <v>85</v>
      </c>
      <c r="Q10" s="65">
        <f>IF(O10="",0,VLOOKUP(O10,'points clubs'!$A$2:$B$51,2,FALSE))</f>
        <v>70</v>
      </c>
      <c r="R10" s="132">
        <v>2</v>
      </c>
      <c r="S10" s="18">
        <f>IF(R10="",0,VLOOKUP(R10,'points ind'!$A$2:$B$52,2,FALSE))</f>
        <v>95</v>
      </c>
      <c r="T10" s="65">
        <f>IF(R10="",0,VLOOKUP(R10,'points clubs'!$A$2:$B$51,2,FALSE))</f>
        <v>90</v>
      </c>
      <c r="U10" s="150">
        <v>1</v>
      </c>
      <c r="V10" s="18">
        <f>IF(U10="",0,VLOOKUP(U10,'points ind'!$A$2:$B$52,2,FALSE))</f>
        <v>100</v>
      </c>
      <c r="W10" s="65">
        <f>IF(U10="",0,VLOOKUP(U10,'points clubs'!$A$2:$B$51,2,FALSE))</f>
        <v>100</v>
      </c>
      <c r="X10" s="325">
        <v>2</v>
      </c>
      <c r="Y10" s="18">
        <f>IF(X10="",0,VLOOKUP(X10,'points ind'!$A$2:$B$52,2,FALSE))</f>
        <v>95</v>
      </c>
      <c r="Z10" s="65">
        <f>IF(X10="",0,VLOOKUP(X10,'points clubs'!$A$2:$B$51,2,FALSE))</f>
        <v>90</v>
      </c>
      <c r="AA10" s="150">
        <v>1</v>
      </c>
      <c r="AB10" s="18">
        <f>IF(AA10="",0,VLOOKUP(AA10,'points ind'!$A$2:$B$52,2,FALSE))</f>
        <v>100</v>
      </c>
      <c r="AC10" s="65">
        <f>IF(AA10="",0,VLOOKUP(AA10,'points clubs'!$A$2:$B$51,2,FALSE))</f>
        <v>100</v>
      </c>
      <c r="AD10" s="325"/>
      <c r="AE10" s="18">
        <f>IF(AD10="",0,VLOOKUP(AD10,'points ind'!$A$2:$B$52,2,FALSE))</f>
        <v>0</v>
      </c>
      <c r="AF10" s="65">
        <f>IF(AD10="",0,VLOOKUP(AD10,'points clubs'!$A$2:$B$51,2,FALSE))</f>
        <v>0</v>
      </c>
      <c r="AG10" s="150">
        <v>1</v>
      </c>
      <c r="AH10" s="18">
        <f>IF(AG10="",0,VLOOKUP(AG10,'points ind'!$A$2:$B$52,2,FALSE))</f>
        <v>100</v>
      </c>
      <c r="AI10" s="65">
        <f>IF(AG10="",0,VLOOKUP(AG10,'points clubs'!$A$2:$B$51,2,FALSE))</f>
        <v>100</v>
      </c>
      <c r="AJ10" s="19">
        <f>G10+J10+M10+P10+S10+V10+Y10+AB10+AE10+AH10</f>
        <v>745</v>
      </c>
      <c r="AK10" s="62">
        <f>RANK(AJ10,$AJ$10:$AJ$60,0)</f>
        <v>1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495</v>
      </c>
      <c r="AM10" s="256">
        <f>RANK(AL10,$AL$10:$AL$90,0)</f>
        <v>1</v>
      </c>
      <c r="AN10" s="15">
        <f t="shared" ref="AN10:AN53" si="2">IF($D10="areches",SUM($H10,$K10,$N10,$Q10,$T10,$W10,$Z10,$AC10,$AF10,$AI10),0)</f>
        <v>0</v>
      </c>
      <c r="AO10" s="16">
        <f t="shared" ref="AO10:AO53" si="3">IF($D10="bauges",SUM($H10,$K10,$N10,$Q10,$T10,$W10,$Z10,$AC10,$AF10,$AI10),0)</f>
        <v>0</v>
      </c>
      <c r="AP10" s="16">
        <f t="shared" ref="AP10:AP53" si="4">IF($D10="bessans",SUM($H10,$K10,$N10,$Q10,$T10,$W10,$Z10,$AC10,$AF10,$AI10),0)</f>
        <v>0</v>
      </c>
      <c r="AQ10" s="16">
        <f t="shared" ref="AQ10:AQ53" si="5">IF($D10="bozel",SUM($H10,$K10,$N10,$Q10,$T10,$W10,$Z10,$AC10,$AF10,$AI10),0)</f>
        <v>0</v>
      </c>
      <c r="AR10" s="16">
        <f t="shared" ref="AR10:AR53" si="6">IF($D10="courchevel",SUM($H10,$K10,$N10,$Q10,$T10,$W10,$Z10,$AC10,$AF10,$AI10),0)</f>
        <v>0</v>
      </c>
      <c r="AS10" s="16">
        <f t="shared" ref="AS10:AS53" si="7">IF($D10="feclaz",SUM($H10,$K10,$N10,$Q10,$T10,$W10,$Z10,$AC10,$AF10,$AI10),0)</f>
        <v>690</v>
      </c>
      <c r="AT10" s="16">
        <f t="shared" ref="AT10:AT53" si="8">IF($D10="karellis",SUM($H10,$K10,$N10,$Q10,$T10,$W10,$Z10,$AC10,$AF10,$AI10),0)</f>
        <v>0</v>
      </c>
      <c r="AU10" s="16">
        <f t="shared" ref="AU10:AU53" si="9">IF($D10="menuires",SUM($H10,$K10,$N10,$Q10,$T10,$W10,$Z10,$AC10,$AF10,$AI10),0)</f>
        <v>0</v>
      </c>
      <c r="AV10" s="16">
        <f t="shared" ref="AV10:AV53" si="10">IF($D10="meribel",SUM($H10,$K10,$N10,$Q10,$T10,$W10,$Z10,$AC10,$AF10,$AI10),0)</f>
        <v>0</v>
      </c>
      <c r="AW10" s="16">
        <f t="shared" ref="AW10:AW53" si="11">IF($D10="monolithe",SUM($H10,$K10,$N10,$Q10,$T10,$W10,$Z10,$AC10,$AF10,$AI10),0)</f>
        <v>0</v>
      </c>
      <c r="AX10" s="16">
        <f t="shared" ref="AX10:AX53" si="12">IF($D10="peisey",SUM($H10,$K10,$N10,$Q10,$T10,$W10,$Z10,$AC10,$AF10,$AI10),0)</f>
        <v>0</v>
      </c>
      <c r="AY10" s="16">
        <f t="shared" ref="AY10:AY53" si="13">IF($D10="revard",SUM($H10,$K10,$N10,$Q10,$T10,$W10,$Z10,$AC10,$AF10,$AI10),0)</f>
        <v>0</v>
      </c>
      <c r="AZ10" s="16">
        <f t="shared" ref="AZ10:AZ53" si="14">IF($D10="saisies",SUM($H10,$K10,$N10,$Q10,$T10,$W10,$Z10,$AC10,$AF10,$AI10),0)</f>
        <v>0</v>
      </c>
      <c r="BA10" s="16">
        <f t="shared" ref="BA10:BA53" si="15">IF($D10="valcenis",SUM($H10,$K10,$N10,$Q10,$T10,$W10,$Z10,$AC10,$AF10,$AI10),0)</f>
        <v>0</v>
      </c>
      <c r="BB10" s="20">
        <f t="shared" ref="BB10:BB53" si="16">IF($D10="valloire",SUM($H10,$K10,$N10,$Q10,$T10,$W10,$Z10,$AC10,$AF10,$AI10),0)</f>
        <v>0</v>
      </c>
      <c r="BC10" s="20">
        <f t="shared" ref="BC10:BC53" si="17">IF($D10="naves",SUM($H10,$K10,$N10,$Q10,$T10,$W10,$Z10,$AC10,$AF10,$AI10),0)</f>
        <v>0</v>
      </c>
      <c r="BE10" s="6">
        <f>BD10</f>
        <v>0</v>
      </c>
    </row>
    <row r="11" spans="1:57" s="6" customFormat="1" ht="15" x14ac:dyDescent="0.25">
      <c r="A11" s="21">
        <f>AM11</f>
        <v>2</v>
      </c>
      <c r="B11" s="78" t="s">
        <v>55</v>
      </c>
      <c r="C11" s="76">
        <v>2001</v>
      </c>
      <c r="D11" s="76" t="s">
        <v>15</v>
      </c>
      <c r="E11" s="77">
        <v>2660280</v>
      </c>
      <c r="F11" s="334">
        <v>1</v>
      </c>
      <c r="G11" s="25">
        <f>IF(F11="",0,VLOOKUP(F11,'points ind'!$A$2:$B$52,2,FALSE))</f>
        <v>100</v>
      </c>
      <c r="H11" s="48">
        <f>IF(F11="",0,VLOOKUP(F11,'points clubs'!$A$2:$B$51,2,FALSE))</f>
        <v>100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41">
        <v>5</v>
      </c>
      <c r="M11" s="25">
        <f>IF(L11="",0,VLOOKUP(L11,'points ind'!$A$2:$B$52,2,FALSE))</f>
        <v>80</v>
      </c>
      <c r="N11" s="48">
        <f>IF(L11="",0,VLOOKUP(L11,'points clubs'!$A$2:$B$51,2,FALSE))</f>
        <v>60</v>
      </c>
      <c r="O11" s="335">
        <v>1</v>
      </c>
      <c r="P11" s="25">
        <f>IF(O11="",0,VLOOKUP(O11,'points ind'!$A$2:$B$52,2,FALSE))</f>
        <v>100</v>
      </c>
      <c r="Q11" s="48">
        <f>IF(O11="",0,VLOOKUP(O11,'points clubs'!$A$2:$B$51,2,FALSE))</f>
        <v>100</v>
      </c>
      <c r="R11" s="335">
        <v>1</v>
      </c>
      <c r="S11" s="25">
        <f>IF(R11="",0,VLOOKUP(R11,'points ind'!$A$2:$B$52,2,FALSE))</f>
        <v>100</v>
      </c>
      <c r="T11" s="48">
        <f>IF(R11="",0,VLOOKUP(R11,'points clubs'!$A$2:$B$51,2,FALSE))</f>
        <v>100</v>
      </c>
      <c r="U11" s="41">
        <v>2</v>
      </c>
      <c r="V11" s="25">
        <f>IF(U11="",0,VLOOKUP(U11,'points ind'!$A$2:$B$52,2,FALSE))</f>
        <v>95</v>
      </c>
      <c r="W11" s="48">
        <f>IF(U11="",0,VLOOKUP(U11,'points clubs'!$A$2:$B$51,2,FALSE))</f>
        <v>90</v>
      </c>
      <c r="X11" s="335">
        <v>1</v>
      </c>
      <c r="Y11" s="25">
        <f>IF(X11="",0,VLOOKUP(X11,'points ind'!$A$2:$B$52,2,FALSE))</f>
        <v>100</v>
      </c>
      <c r="Z11" s="48">
        <f>IF(X11="",0,VLOOKUP(X11,'points clubs'!$A$2:$B$51,2,FALSE))</f>
        <v>100</v>
      </c>
      <c r="AA11" s="41">
        <v>7</v>
      </c>
      <c r="AB11" s="25">
        <f>IF(AA11="",0,VLOOKUP(AA11,'points ind'!$A$2:$B$52,2,FALSE))</f>
        <v>70</v>
      </c>
      <c r="AC11" s="48">
        <f>IF(AA11="",0,VLOOKUP(AA11,'points clubs'!$A$2:$B$51,2,FALSE))</f>
        <v>40</v>
      </c>
      <c r="AD11" s="41"/>
      <c r="AE11" s="25">
        <f>IF(AD11="",0,VLOOKUP(AD11,'points ind'!$A$2:$B$52,2,FALSE))</f>
        <v>0</v>
      </c>
      <c r="AF11" s="48">
        <f>IF(AD11="",0,VLOOKUP(AD11,'points clubs'!$A$2:$B$51,2,FALSE))</f>
        <v>0</v>
      </c>
      <c r="AG11" s="41">
        <v>2</v>
      </c>
      <c r="AH11" s="25">
        <f>IF(AG11="",0,VLOOKUP(AG11,'points ind'!$A$2:$B$52,2,FALSE))</f>
        <v>95</v>
      </c>
      <c r="AI11" s="48">
        <f>IF(AG11="",0,VLOOKUP(AG11,'points clubs'!$A$2:$B$51,2,FALSE))</f>
        <v>90</v>
      </c>
      <c r="AJ11" s="26">
        <f>G11+J11+M11+P11+S11+V11+Y11+AB11+AE11+AH11</f>
        <v>740</v>
      </c>
      <c r="AK11" s="63">
        <f>RANK(AJ11,$AJ$10:$AJ$60,0)</f>
        <v>2</v>
      </c>
      <c r="AL11" s="255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495</v>
      </c>
      <c r="AM11" s="258">
        <v>2</v>
      </c>
      <c r="AN11" s="22">
        <f t="shared" si="2"/>
        <v>0</v>
      </c>
      <c r="AO11" s="23">
        <f t="shared" si="3"/>
        <v>0</v>
      </c>
      <c r="AP11" s="23">
        <f t="shared" si="4"/>
        <v>0</v>
      </c>
      <c r="AQ11" s="23">
        <f t="shared" si="5"/>
        <v>0</v>
      </c>
      <c r="AR11" s="23">
        <f t="shared" si="6"/>
        <v>0</v>
      </c>
      <c r="AS11" s="23">
        <f t="shared" si="7"/>
        <v>680</v>
      </c>
      <c r="AT11" s="23">
        <f t="shared" si="8"/>
        <v>0</v>
      </c>
      <c r="AU11" s="23">
        <f t="shared" si="9"/>
        <v>0</v>
      </c>
      <c r="AV11" s="23">
        <f t="shared" si="10"/>
        <v>0</v>
      </c>
      <c r="AW11" s="23">
        <f t="shared" si="11"/>
        <v>0</v>
      </c>
      <c r="AX11" s="23">
        <f t="shared" si="12"/>
        <v>0</v>
      </c>
      <c r="AY11" s="23">
        <f t="shared" si="13"/>
        <v>0</v>
      </c>
      <c r="AZ11" s="23">
        <f t="shared" si="14"/>
        <v>0</v>
      </c>
      <c r="BA11" s="23">
        <f t="shared" si="15"/>
        <v>0</v>
      </c>
      <c r="BB11" s="27">
        <f t="shared" si="16"/>
        <v>0</v>
      </c>
      <c r="BC11" s="27">
        <f t="shared" si="17"/>
        <v>0</v>
      </c>
    </row>
    <row r="12" spans="1:57" s="6" customFormat="1" ht="15" x14ac:dyDescent="0.25">
      <c r="A12" s="21">
        <f>AM12</f>
        <v>3</v>
      </c>
      <c r="B12" s="72" t="s">
        <v>56</v>
      </c>
      <c r="C12" s="73">
        <v>2002</v>
      </c>
      <c r="D12" s="73" t="s">
        <v>11</v>
      </c>
      <c r="E12" s="74">
        <v>2665303</v>
      </c>
      <c r="F12" s="75">
        <v>2</v>
      </c>
      <c r="G12" s="25">
        <f>IF(F12="",0,VLOOKUP(F12,'points ind'!$A$2:$B$52,2,FALSE))</f>
        <v>95</v>
      </c>
      <c r="H12" s="48">
        <f>IF(F12="",0,VLOOKUP(F12,'points clubs'!$A$2:$B$51,2,FALSE))</f>
        <v>90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41">
        <v>14</v>
      </c>
      <c r="M12" s="25">
        <f>IF(L12="",0,VLOOKUP(L12,'points ind'!$A$2:$B$52,2,FALSE))</f>
        <v>44</v>
      </c>
      <c r="N12" s="48">
        <f>IF(L12="",0,VLOOKUP(L12,'points clubs'!$A$2:$B$51,2,FALSE))</f>
        <v>14</v>
      </c>
      <c r="O12" s="41">
        <v>3</v>
      </c>
      <c r="P12" s="25">
        <f>IF(O12="",0,VLOOKUP(O12,'points ind'!$A$2:$B$52,2,FALSE))</f>
        <v>90</v>
      </c>
      <c r="Q12" s="48">
        <f>IF(O12="",0,VLOOKUP(O12,'points clubs'!$A$2:$B$51,2,FALSE))</f>
        <v>80</v>
      </c>
      <c r="R12" s="41">
        <v>8</v>
      </c>
      <c r="S12" s="25">
        <f>IF(R12="",0,VLOOKUP(R12,'points ind'!$A$2:$B$52,2,FALSE))</f>
        <v>65</v>
      </c>
      <c r="T12" s="48">
        <f>IF(R12="",0,VLOOKUP(R12,'points clubs'!$A$2:$B$51,2,FALSE))</f>
        <v>30</v>
      </c>
      <c r="U12" s="42">
        <v>8</v>
      </c>
      <c r="V12" s="25">
        <f>IF(U12="",0,VLOOKUP(U12,'points ind'!$A$2:$B$52,2,FALSE))</f>
        <v>65</v>
      </c>
      <c r="W12" s="48">
        <f>IF(U12="",0,VLOOKUP(U12,'points clubs'!$A$2:$B$51,2,FALSE))</f>
        <v>30</v>
      </c>
      <c r="X12" s="41">
        <v>8</v>
      </c>
      <c r="Y12" s="25">
        <f>IF(X12="",0,VLOOKUP(X12,'points ind'!$A$2:$B$52,2,FALSE))</f>
        <v>65</v>
      </c>
      <c r="Z12" s="48">
        <f>IF(X12="",0,VLOOKUP(X12,'points clubs'!$A$2:$B$51,2,FALSE))</f>
        <v>30</v>
      </c>
      <c r="AA12" s="41">
        <v>2</v>
      </c>
      <c r="AB12" s="25">
        <f>IF(AA12="",0,VLOOKUP(AA12,'points ind'!$A$2:$B$52,2,FALSE))</f>
        <v>95</v>
      </c>
      <c r="AC12" s="48">
        <f>IF(AA12="",0,VLOOKUP(AA12,'points clubs'!$A$2:$B$51,2,FALSE))</f>
        <v>90</v>
      </c>
      <c r="AD12" s="41">
        <v>1</v>
      </c>
      <c r="AE12" s="25">
        <f>IF(AD12="",0,VLOOKUP(AD12,'points ind'!$A$2:$B$52,2,FALSE))</f>
        <v>100</v>
      </c>
      <c r="AF12" s="48">
        <f>IF(AD12="",0,VLOOKUP(AD12,'points clubs'!$A$2:$B$51,2,FALSE))</f>
        <v>100</v>
      </c>
      <c r="AG12" s="41">
        <v>7</v>
      </c>
      <c r="AH12" s="25">
        <f>IF(AG12="",0,VLOOKUP(AG12,'points ind'!$A$2:$B$52,2,FALSE))</f>
        <v>70</v>
      </c>
      <c r="AI12" s="48">
        <f>IF(AG12="",0,VLOOKUP(AG12,'points clubs'!$A$2:$B$51,2,FALSE))</f>
        <v>40</v>
      </c>
      <c r="AJ12" s="26">
        <f>G12+J12+M12+P12+S12+V12+Y12+AB12+AE12+AH12</f>
        <v>689</v>
      </c>
      <c r="AK12" s="63">
        <f>RANK(AJ12,$AJ$10:$AJ$60,0)</f>
        <v>4</v>
      </c>
      <c r="AL12" s="255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450</v>
      </c>
      <c r="AM12" s="258">
        <f>RANK(AL12,$AL$10:$AL$90,0)</f>
        <v>3</v>
      </c>
      <c r="AN12" s="22">
        <f t="shared" si="2"/>
        <v>0</v>
      </c>
      <c r="AO12" s="23">
        <f t="shared" si="3"/>
        <v>504</v>
      </c>
      <c r="AP12" s="23">
        <f t="shared" si="4"/>
        <v>0</v>
      </c>
      <c r="AQ12" s="23">
        <f t="shared" si="5"/>
        <v>0</v>
      </c>
      <c r="AR12" s="23">
        <f t="shared" si="6"/>
        <v>0</v>
      </c>
      <c r="AS12" s="23">
        <f t="shared" si="7"/>
        <v>0</v>
      </c>
      <c r="AT12" s="23">
        <f t="shared" si="8"/>
        <v>0</v>
      </c>
      <c r="AU12" s="23">
        <f t="shared" si="9"/>
        <v>0</v>
      </c>
      <c r="AV12" s="23">
        <f t="shared" si="10"/>
        <v>0</v>
      </c>
      <c r="AW12" s="23">
        <f t="shared" si="11"/>
        <v>0</v>
      </c>
      <c r="AX12" s="23">
        <f t="shared" si="12"/>
        <v>0</v>
      </c>
      <c r="AY12" s="23">
        <f t="shared" si="13"/>
        <v>0</v>
      </c>
      <c r="AZ12" s="23">
        <f t="shared" si="14"/>
        <v>0</v>
      </c>
      <c r="BA12" s="23">
        <f t="shared" si="15"/>
        <v>0</v>
      </c>
      <c r="BB12" s="27">
        <f t="shared" si="16"/>
        <v>0</v>
      </c>
      <c r="BC12" s="27">
        <f t="shared" si="17"/>
        <v>0</v>
      </c>
    </row>
    <row r="13" spans="1:57" s="6" customFormat="1" ht="15" x14ac:dyDescent="0.25">
      <c r="A13" s="21">
        <f>AM13</f>
        <v>4</v>
      </c>
      <c r="B13" s="78" t="s">
        <v>57</v>
      </c>
      <c r="C13" s="76">
        <v>2001</v>
      </c>
      <c r="D13" s="76" t="s">
        <v>10</v>
      </c>
      <c r="E13" s="77">
        <v>2639569</v>
      </c>
      <c r="F13" s="75">
        <v>3</v>
      </c>
      <c r="G13" s="25">
        <f>IF(F13="",0,VLOOKUP(F13,'points ind'!$A$2:$B$52,2,FALSE))</f>
        <v>90</v>
      </c>
      <c r="H13" s="48">
        <f>IF(F13="",0,VLOOKUP(F13,'points clubs'!$A$2:$B$51,2,FALSE))</f>
        <v>80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41">
        <v>4</v>
      </c>
      <c r="M13" s="25">
        <f>IF(L13="",0,VLOOKUP(L13,'points ind'!$A$2:$B$52,2,FALSE))</f>
        <v>85</v>
      </c>
      <c r="N13" s="48">
        <f>IF(L13="",0,VLOOKUP(L13,'points clubs'!$A$2:$B$51,2,FALSE))</f>
        <v>70</v>
      </c>
      <c r="O13" s="41">
        <v>2</v>
      </c>
      <c r="P13" s="25">
        <f>IF(O13="",0,VLOOKUP(O13,'points ind'!$A$2:$B$52,2,FALSE))</f>
        <v>95</v>
      </c>
      <c r="Q13" s="48">
        <f>IF(O13="",0,VLOOKUP(O13,'points clubs'!$A$2:$B$51,2,FALSE))</f>
        <v>90</v>
      </c>
      <c r="R13" s="41">
        <v>3</v>
      </c>
      <c r="S13" s="25">
        <f>IF(R13="",0,VLOOKUP(R13,'points ind'!$A$2:$B$52,2,FALSE))</f>
        <v>90</v>
      </c>
      <c r="T13" s="48">
        <f>IF(R13="",0,VLOOKUP(R13,'points clubs'!$A$2:$B$51,2,FALSE))</f>
        <v>80</v>
      </c>
      <c r="U13" s="41">
        <v>4</v>
      </c>
      <c r="V13" s="25">
        <f>IF(U13="",0,VLOOKUP(U13,'points ind'!$A$2:$B$52,2,FALSE))</f>
        <v>85</v>
      </c>
      <c r="W13" s="48">
        <f>IF(U13="",0,VLOOKUP(U13,'points clubs'!$A$2:$B$51,2,FALSE))</f>
        <v>70</v>
      </c>
      <c r="X13" s="41">
        <v>4</v>
      </c>
      <c r="Y13" s="25">
        <f>IF(X13="",0,VLOOKUP(X13,'points ind'!$A$2:$B$52,2,FALSE))</f>
        <v>85</v>
      </c>
      <c r="Z13" s="48">
        <f>IF(X13="",0,VLOOKUP(X13,'points clubs'!$A$2:$B$51,2,FALSE))</f>
        <v>70</v>
      </c>
      <c r="AA13" s="41"/>
      <c r="AB13" s="25">
        <f>IF(AA13="",0,VLOOKUP(AA13,'points ind'!$A$2:$B$52,2,FALSE))</f>
        <v>0</v>
      </c>
      <c r="AC13" s="48">
        <f>IF(AA13="",0,VLOOKUP(AA13,'points clubs'!$A$2:$B$51,2,FALSE))</f>
        <v>0</v>
      </c>
      <c r="AD13" s="41">
        <v>7</v>
      </c>
      <c r="AE13" s="25">
        <f>IF(AD13="",0,VLOOKUP(AD13,'points ind'!$A$2:$B$52,2,FALSE))</f>
        <v>70</v>
      </c>
      <c r="AF13" s="48">
        <f>IF(AD13="",0,VLOOKUP(AD13,'points clubs'!$A$2:$B$51,2,FALSE))</f>
        <v>40</v>
      </c>
      <c r="AG13" s="41">
        <v>3</v>
      </c>
      <c r="AH13" s="25">
        <f>IF(AG13="",0,VLOOKUP(AG13,'points ind'!$A$2:$B$52,2,FALSE))</f>
        <v>90</v>
      </c>
      <c r="AI13" s="48">
        <f>IF(AG13="",0,VLOOKUP(AG13,'points clubs'!$A$2:$B$51,2,FALSE))</f>
        <v>80</v>
      </c>
      <c r="AJ13" s="26">
        <f>G13+J13+M13+P13+S13+V13+Y13+AB13+AE13+AH13</f>
        <v>690</v>
      </c>
      <c r="AK13" s="63">
        <f>RANK(AJ13,$AJ$10:$AJ$60,0)</f>
        <v>3</v>
      </c>
      <c r="AL13" s="255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450</v>
      </c>
      <c r="AM13" s="258">
        <v>4</v>
      </c>
      <c r="AN13" s="22">
        <f t="shared" si="2"/>
        <v>580</v>
      </c>
      <c r="AO13" s="23">
        <f t="shared" si="3"/>
        <v>0</v>
      </c>
      <c r="AP13" s="23">
        <f t="shared" si="4"/>
        <v>0</v>
      </c>
      <c r="AQ13" s="23">
        <f t="shared" si="5"/>
        <v>0</v>
      </c>
      <c r="AR13" s="23">
        <f t="shared" si="6"/>
        <v>0</v>
      </c>
      <c r="AS13" s="23">
        <f t="shared" si="7"/>
        <v>0</v>
      </c>
      <c r="AT13" s="23">
        <f t="shared" si="8"/>
        <v>0</v>
      </c>
      <c r="AU13" s="23">
        <f t="shared" si="9"/>
        <v>0</v>
      </c>
      <c r="AV13" s="23">
        <f t="shared" si="10"/>
        <v>0</v>
      </c>
      <c r="AW13" s="23">
        <f t="shared" si="11"/>
        <v>0</v>
      </c>
      <c r="AX13" s="23">
        <f t="shared" si="12"/>
        <v>0</v>
      </c>
      <c r="AY13" s="23">
        <f t="shared" si="13"/>
        <v>0</v>
      </c>
      <c r="AZ13" s="23">
        <f t="shared" si="14"/>
        <v>0</v>
      </c>
      <c r="BA13" s="23">
        <f t="shared" si="15"/>
        <v>0</v>
      </c>
      <c r="BB13" s="27">
        <f t="shared" si="16"/>
        <v>0</v>
      </c>
      <c r="BC13" s="27">
        <f t="shared" si="17"/>
        <v>0</v>
      </c>
    </row>
    <row r="14" spans="1:57" s="6" customFormat="1" ht="15" x14ac:dyDescent="0.25">
      <c r="A14" s="21">
        <f>AM14</f>
        <v>5</v>
      </c>
      <c r="B14" s="78" t="s">
        <v>66</v>
      </c>
      <c r="C14" s="79">
        <v>2001</v>
      </c>
      <c r="D14" s="79" t="s">
        <v>10</v>
      </c>
      <c r="E14" s="80">
        <v>2661438</v>
      </c>
      <c r="F14" s="75">
        <v>12</v>
      </c>
      <c r="G14" s="25">
        <f>IF(F14="",0,VLOOKUP(F14,'points ind'!$A$2:$B$52,2,FALSE))</f>
        <v>48</v>
      </c>
      <c r="H14" s="48">
        <f>IF(F14="",0,VLOOKUP(F14,'points clubs'!$A$2:$B$51,2,FALSE))</f>
        <v>18</v>
      </c>
      <c r="I14" s="52"/>
      <c r="J14" s="53">
        <f>IF(I14="",0,VLOOKUP(I14,'points ind'!$A$2:$B$52,2,FALSE))</f>
        <v>0</v>
      </c>
      <c r="K14" s="51">
        <f>IF(I14="",0,VLOOKUP(I14,'points clubs'!$A$2:$B$51,2,FALSE))</f>
        <v>0</v>
      </c>
      <c r="L14" s="41">
        <v>7</v>
      </c>
      <c r="M14" s="25">
        <f>IF(L14="",0,VLOOKUP(L14,'points ind'!$A$2:$B$52,2,FALSE))</f>
        <v>70</v>
      </c>
      <c r="N14" s="48">
        <f>IF(L14="",0,VLOOKUP(L14,'points clubs'!$A$2:$B$51,2,FALSE))</f>
        <v>40</v>
      </c>
      <c r="O14" s="41">
        <v>5</v>
      </c>
      <c r="P14" s="25">
        <f>IF(O14="",0,VLOOKUP(O14,'points ind'!$A$2:$B$52,2,FALSE))</f>
        <v>80</v>
      </c>
      <c r="Q14" s="48">
        <f>IF(O14="",0,VLOOKUP(O14,'points clubs'!$A$2:$B$51,2,FALSE))</f>
        <v>60</v>
      </c>
      <c r="R14" s="41">
        <v>4</v>
      </c>
      <c r="S14" s="25">
        <f>IF(R14="",0,VLOOKUP(R14,'points ind'!$A$2:$B$52,2,FALSE))</f>
        <v>85</v>
      </c>
      <c r="T14" s="48">
        <f>IF(R14="",0,VLOOKUP(R14,'points clubs'!$A$2:$B$51,2,FALSE))</f>
        <v>70</v>
      </c>
      <c r="U14" s="42">
        <v>3</v>
      </c>
      <c r="V14" s="25">
        <f>IF(U14="",0,VLOOKUP(U14,'points ind'!$A$2:$B$52,2,FALSE))</f>
        <v>90</v>
      </c>
      <c r="W14" s="48">
        <f>IF(U14="",0,VLOOKUP(U14,'points clubs'!$A$2:$B$51,2,FALSE))</f>
        <v>80</v>
      </c>
      <c r="X14" s="41">
        <v>5</v>
      </c>
      <c r="Y14" s="25">
        <f>IF(X14="",0,VLOOKUP(X14,'points ind'!$A$2:$B$52,2,FALSE))</f>
        <v>80</v>
      </c>
      <c r="Z14" s="48">
        <f>IF(X14="",0,VLOOKUP(X14,'points clubs'!$A$2:$B$51,2,FALSE))</f>
        <v>60</v>
      </c>
      <c r="AA14" s="41">
        <v>14</v>
      </c>
      <c r="AB14" s="25">
        <f>IF(AA14="",0,VLOOKUP(AA14,'points ind'!$A$2:$B$52,2,FALSE))</f>
        <v>44</v>
      </c>
      <c r="AC14" s="48">
        <f>IF(AA14="",0,VLOOKUP(AA14,'points clubs'!$A$2:$B$51,2,FALSE))</f>
        <v>14</v>
      </c>
      <c r="AD14" s="41">
        <v>2</v>
      </c>
      <c r="AE14" s="25">
        <f>IF(AD14="",0,VLOOKUP(AD14,'points ind'!$A$2:$B$52,2,FALSE))</f>
        <v>95</v>
      </c>
      <c r="AF14" s="48">
        <f>IF(AD14="",0,VLOOKUP(AD14,'points clubs'!$A$2:$B$51,2,FALSE))</f>
        <v>90</v>
      </c>
      <c r="AG14" s="41">
        <v>5</v>
      </c>
      <c r="AH14" s="25">
        <f>IF(AG14="",0,VLOOKUP(AG14,'points ind'!$A$2:$B$52,2,FALSE))</f>
        <v>80</v>
      </c>
      <c r="AI14" s="48">
        <f>IF(AG14="",0,VLOOKUP(AG14,'points clubs'!$A$2:$B$51,2,FALSE))</f>
        <v>60</v>
      </c>
      <c r="AJ14" s="26">
        <f>G14+J14+M14+P14+S14+V14+Y14+AB14+AE14+AH14</f>
        <v>672</v>
      </c>
      <c r="AK14" s="63">
        <f>RANK(AJ14,$AJ$10:$AJ$60,0)</f>
        <v>5</v>
      </c>
      <c r="AL14" s="255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430</v>
      </c>
      <c r="AM14" s="258">
        <f>RANK(AL14,$AL$10:$AL$90,0)</f>
        <v>5</v>
      </c>
      <c r="AN14" s="22">
        <f t="shared" si="2"/>
        <v>492</v>
      </c>
      <c r="AO14" s="23">
        <f t="shared" si="3"/>
        <v>0</v>
      </c>
      <c r="AP14" s="23">
        <f t="shared" si="4"/>
        <v>0</v>
      </c>
      <c r="AQ14" s="23">
        <f t="shared" si="5"/>
        <v>0</v>
      </c>
      <c r="AR14" s="23">
        <f t="shared" si="6"/>
        <v>0</v>
      </c>
      <c r="AS14" s="23">
        <f t="shared" si="7"/>
        <v>0</v>
      </c>
      <c r="AT14" s="23">
        <f t="shared" si="8"/>
        <v>0</v>
      </c>
      <c r="AU14" s="23">
        <f t="shared" si="9"/>
        <v>0</v>
      </c>
      <c r="AV14" s="23">
        <f t="shared" si="10"/>
        <v>0</v>
      </c>
      <c r="AW14" s="23">
        <f t="shared" si="11"/>
        <v>0</v>
      </c>
      <c r="AX14" s="23">
        <f t="shared" si="12"/>
        <v>0</v>
      </c>
      <c r="AY14" s="23">
        <f t="shared" si="13"/>
        <v>0</v>
      </c>
      <c r="AZ14" s="23">
        <f t="shared" si="14"/>
        <v>0</v>
      </c>
      <c r="BA14" s="23">
        <f t="shared" si="15"/>
        <v>0</v>
      </c>
      <c r="BB14" s="27">
        <f t="shared" si="16"/>
        <v>0</v>
      </c>
      <c r="BC14" s="27">
        <f t="shared" si="17"/>
        <v>0</v>
      </c>
    </row>
    <row r="15" spans="1:57" s="6" customFormat="1" ht="15" x14ac:dyDescent="0.25">
      <c r="A15" s="21">
        <f>AM15</f>
        <v>6</v>
      </c>
      <c r="B15" s="72" t="s">
        <v>60</v>
      </c>
      <c r="C15" s="73">
        <v>2002</v>
      </c>
      <c r="D15" s="73" t="s">
        <v>19</v>
      </c>
      <c r="E15" s="74">
        <v>2665310</v>
      </c>
      <c r="F15" s="75">
        <v>6</v>
      </c>
      <c r="G15" s="25">
        <f>IF(F15="",0,VLOOKUP(F15,'points ind'!$A$2:$B$52,2,FALSE))</f>
        <v>75</v>
      </c>
      <c r="H15" s="48">
        <f>IF(F15="",0,VLOOKUP(F15,'points clubs'!$A$2:$B$51,2,FALSE))</f>
        <v>50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41">
        <v>3</v>
      </c>
      <c r="M15" s="25">
        <f>IF(L15="",0,VLOOKUP(L15,'points ind'!$A$2:$B$52,2,FALSE))</f>
        <v>90</v>
      </c>
      <c r="N15" s="48">
        <f>IF(L15="",0,VLOOKUP(L15,'points clubs'!$A$2:$B$51,2,FALSE))</f>
        <v>80</v>
      </c>
      <c r="O15" s="41">
        <v>11</v>
      </c>
      <c r="P15" s="25">
        <f>IF(O15="",0,VLOOKUP(O15,'points ind'!$A$2:$B$52,2,FALSE))</f>
        <v>50</v>
      </c>
      <c r="Q15" s="48">
        <f>IF(O15="",0,VLOOKUP(O15,'points clubs'!$A$2:$B$51,2,FALSE))</f>
        <v>20</v>
      </c>
      <c r="R15" s="41">
        <v>10</v>
      </c>
      <c r="S15" s="25">
        <f>IF(R15="",0,VLOOKUP(R15,'points ind'!$A$2:$B$52,2,FALSE))</f>
        <v>55</v>
      </c>
      <c r="T15" s="48">
        <f>IF(R15="",0,VLOOKUP(R15,'points clubs'!$A$2:$B$51,2,FALSE))</f>
        <v>22</v>
      </c>
      <c r="U15" s="41">
        <v>5</v>
      </c>
      <c r="V15" s="25">
        <f>IF(U15="",0,VLOOKUP(U15,'points ind'!$A$2:$B$52,2,FALSE))</f>
        <v>80</v>
      </c>
      <c r="W15" s="48">
        <f>IF(U15="",0,VLOOKUP(U15,'points clubs'!$A$2:$B$51,2,FALSE))</f>
        <v>60</v>
      </c>
      <c r="X15" s="41">
        <v>10</v>
      </c>
      <c r="Y15" s="25">
        <f>IF(X15="",0,VLOOKUP(X15,'points ind'!$A$2:$B$52,2,FALSE))</f>
        <v>55</v>
      </c>
      <c r="Z15" s="48">
        <f>IF(X15="",0,VLOOKUP(X15,'points clubs'!$A$2:$B$51,2,FALSE))</f>
        <v>22</v>
      </c>
      <c r="AA15" s="41">
        <v>12</v>
      </c>
      <c r="AB15" s="25">
        <f>IF(AA15="",0,VLOOKUP(AA15,'points ind'!$A$2:$B$52,2,FALSE))</f>
        <v>48</v>
      </c>
      <c r="AC15" s="48">
        <f>IF(AA15="",0,VLOOKUP(AA15,'points clubs'!$A$2:$B$51,2,FALSE))</f>
        <v>18</v>
      </c>
      <c r="AD15" s="41">
        <v>3</v>
      </c>
      <c r="AE15" s="25">
        <f>IF(AD15="",0,VLOOKUP(AD15,'points ind'!$A$2:$B$52,2,FALSE))</f>
        <v>90</v>
      </c>
      <c r="AF15" s="48">
        <f>IF(AD15="",0,VLOOKUP(AD15,'points clubs'!$A$2:$B$51,2,FALSE))</f>
        <v>80</v>
      </c>
      <c r="AG15" s="41">
        <v>11</v>
      </c>
      <c r="AH15" s="25">
        <f>IF(AG15="",0,VLOOKUP(AG15,'points ind'!$A$2:$B$52,2,FALSE))</f>
        <v>50</v>
      </c>
      <c r="AI15" s="48">
        <f>IF(AG15="",0,VLOOKUP(AG15,'points clubs'!$A$2:$B$51,2,FALSE))</f>
        <v>20</v>
      </c>
      <c r="AJ15" s="26">
        <f>G15+J15+M15+P15+S15+V15+Y15+AB15+AE15+AH15</f>
        <v>593</v>
      </c>
      <c r="AK15" s="63">
        <f>RANK(AJ15,$AJ$10:$AJ$60,0)</f>
        <v>6</v>
      </c>
      <c r="AL15" s="255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385</v>
      </c>
      <c r="AM15" s="258">
        <f>RANK(AL15,$AL$10:$AL$90,0)</f>
        <v>6</v>
      </c>
      <c r="AN15" s="22">
        <f t="shared" si="2"/>
        <v>0</v>
      </c>
      <c r="AO15" s="23">
        <f t="shared" si="3"/>
        <v>0</v>
      </c>
      <c r="AP15" s="23">
        <f t="shared" si="4"/>
        <v>0</v>
      </c>
      <c r="AQ15" s="23">
        <f t="shared" si="5"/>
        <v>0</v>
      </c>
      <c r="AR15" s="23">
        <f t="shared" si="6"/>
        <v>0</v>
      </c>
      <c r="AS15" s="23">
        <f t="shared" si="7"/>
        <v>0</v>
      </c>
      <c r="AT15" s="23">
        <f t="shared" si="8"/>
        <v>0</v>
      </c>
      <c r="AU15" s="23">
        <f t="shared" si="9"/>
        <v>0</v>
      </c>
      <c r="AV15" s="23">
        <f t="shared" si="10"/>
        <v>0</v>
      </c>
      <c r="AW15" s="23">
        <f t="shared" si="11"/>
        <v>372</v>
      </c>
      <c r="AX15" s="23">
        <f t="shared" si="12"/>
        <v>0</v>
      </c>
      <c r="AY15" s="23">
        <f t="shared" si="13"/>
        <v>0</v>
      </c>
      <c r="AZ15" s="23">
        <f t="shared" si="14"/>
        <v>0</v>
      </c>
      <c r="BA15" s="23">
        <f t="shared" si="15"/>
        <v>0</v>
      </c>
      <c r="BB15" s="27">
        <f t="shared" si="16"/>
        <v>0</v>
      </c>
      <c r="BC15" s="27">
        <f t="shared" si="17"/>
        <v>0</v>
      </c>
    </row>
    <row r="16" spans="1:57" s="6" customFormat="1" ht="15" x14ac:dyDescent="0.25">
      <c r="A16" s="21">
        <f>AM16</f>
        <v>7</v>
      </c>
      <c r="B16" s="78" t="s">
        <v>59</v>
      </c>
      <c r="C16" s="76">
        <v>2001</v>
      </c>
      <c r="D16" s="76" t="s">
        <v>18</v>
      </c>
      <c r="E16" s="77">
        <v>2647072</v>
      </c>
      <c r="F16" s="75">
        <v>5</v>
      </c>
      <c r="G16" s="25">
        <f>IF(F16="",0,VLOOKUP(F16,'points ind'!$A$2:$B$52,2,FALSE))</f>
        <v>80</v>
      </c>
      <c r="H16" s="48">
        <f>IF(F16="",0,VLOOKUP(F16,'points clubs'!$A$2:$B$51,2,FALSE))</f>
        <v>60</v>
      </c>
      <c r="I16" s="52"/>
      <c r="J16" s="53">
        <f>IF(I16="",0,VLOOKUP(I16,'points ind'!$A$2:$B$52,2,FALSE))</f>
        <v>0</v>
      </c>
      <c r="K16" s="51">
        <f>IF(I16="",0,VLOOKUP(I16,'points clubs'!$A$2:$B$51,2,FALSE))</f>
        <v>0</v>
      </c>
      <c r="L16" s="41">
        <v>6</v>
      </c>
      <c r="M16" s="25">
        <f>IF(L16="",0,VLOOKUP(L16,'points ind'!$A$2:$B$52,2,FALSE))</f>
        <v>75</v>
      </c>
      <c r="N16" s="48">
        <f>IF(L16="",0,VLOOKUP(L16,'points clubs'!$A$2:$B$51,2,FALSE))</f>
        <v>50</v>
      </c>
      <c r="O16" s="41">
        <v>12</v>
      </c>
      <c r="P16" s="25">
        <f>IF(O16="",0,VLOOKUP(O16,'points ind'!$A$2:$B$52,2,FALSE))</f>
        <v>48</v>
      </c>
      <c r="Q16" s="48">
        <f>IF(O16="",0,VLOOKUP(O16,'points clubs'!$A$2:$B$51,2,FALSE))</f>
        <v>18</v>
      </c>
      <c r="R16" s="41">
        <v>5</v>
      </c>
      <c r="S16" s="25">
        <f>IF(R16="",0,VLOOKUP(R16,'points ind'!$A$2:$B$52,2,FALSE))</f>
        <v>80</v>
      </c>
      <c r="T16" s="48">
        <f>IF(R16="",0,VLOOKUP(R16,'points clubs'!$A$2:$B$51,2,FALSE))</f>
        <v>60</v>
      </c>
      <c r="U16" s="41">
        <v>11</v>
      </c>
      <c r="V16" s="25">
        <f>IF(U16="",0,VLOOKUP(U16,'points ind'!$A$2:$B$52,2,FALSE))</f>
        <v>50</v>
      </c>
      <c r="W16" s="48">
        <f>IF(U16="",0,VLOOKUP(U16,'points clubs'!$A$2:$B$51,2,FALSE))</f>
        <v>20</v>
      </c>
      <c r="X16" s="41">
        <v>12</v>
      </c>
      <c r="Y16" s="25">
        <f>IF(X16="",0,VLOOKUP(X16,'points ind'!$A$2:$B$52,2,FALSE))</f>
        <v>48</v>
      </c>
      <c r="Z16" s="48">
        <f>IF(X16="",0,VLOOKUP(X16,'points clubs'!$A$2:$B$51,2,FALSE))</f>
        <v>18</v>
      </c>
      <c r="AA16" s="41">
        <v>13</v>
      </c>
      <c r="AB16" s="25">
        <f>IF(AA16="",0,VLOOKUP(AA16,'points ind'!$A$2:$B$52,2,FALSE))</f>
        <v>46</v>
      </c>
      <c r="AC16" s="48">
        <f>IF(AA16="",0,VLOOKUP(AA16,'points clubs'!$A$2:$B$51,2,FALSE))</f>
        <v>16</v>
      </c>
      <c r="AD16" s="41">
        <v>5</v>
      </c>
      <c r="AE16" s="25">
        <f>IF(AD16="",0,VLOOKUP(AD16,'points ind'!$A$2:$B$52,2,FALSE))</f>
        <v>80</v>
      </c>
      <c r="AF16" s="48">
        <f>IF(AD16="",0,VLOOKUP(AD16,'points clubs'!$A$2:$B$51,2,FALSE))</f>
        <v>60</v>
      </c>
      <c r="AG16" s="41">
        <v>8</v>
      </c>
      <c r="AH16" s="25">
        <f>IF(AG16="",0,VLOOKUP(AG16,'points ind'!$A$2:$B$52,2,FALSE))</f>
        <v>65</v>
      </c>
      <c r="AI16" s="48">
        <f>IF(AG16="",0,VLOOKUP(AG16,'points clubs'!$A$2:$B$51,2,FALSE))</f>
        <v>30</v>
      </c>
      <c r="AJ16" s="26">
        <f>G16+J16+M16+P16+S16+V16+Y16+AB16+AE16+AH16</f>
        <v>572</v>
      </c>
      <c r="AK16" s="63">
        <f>RANK(AJ16,$AJ$10:$AJ$60,0)</f>
        <v>7</v>
      </c>
      <c r="AL16" s="255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380</v>
      </c>
      <c r="AM16" s="258">
        <f>RANK(AL16,$AL$10:$AL$90,0)</f>
        <v>7</v>
      </c>
      <c r="AN16" s="22">
        <f t="shared" si="2"/>
        <v>0</v>
      </c>
      <c r="AO16" s="23">
        <f t="shared" si="3"/>
        <v>0</v>
      </c>
      <c r="AP16" s="23">
        <f t="shared" si="4"/>
        <v>0</v>
      </c>
      <c r="AQ16" s="23">
        <f t="shared" si="5"/>
        <v>0</v>
      </c>
      <c r="AR16" s="23">
        <f t="shared" si="6"/>
        <v>0</v>
      </c>
      <c r="AS16" s="23">
        <f t="shared" si="7"/>
        <v>0</v>
      </c>
      <c r="AT16" s="23">
        <f t="shared" si="8"/>
        <v>0</v>
      </c>
      <c r="AU16" s="23">
        <f t="shared" si="9"/>
        <v>0</v>
      </c>
      <c r="AV16" s="23">
        <f t="shared" si="10"/>
        <v>332</v>
      </c>
      <c r="AW16" s="23">
        <f t="shared" si="11"/>
        <v>0</v>
      </c>
      <c r="AX16" s="23">
        <f t="shared" si="12"/>
        <v>0</v>
      </c>
      <c r="AY16" s="23">
        <f t="shared" si="13"/>
        <v>0</v>
      </c>
      <c r="AZ16" s="23">
        <f t="shared" si="14"/>
        <v>0</v>
      </c>
      <c r="BA16" s="23">
        <f t="shared" si="15"/>
        <v>0</v>
      </c>
      <c r="BB16" s="27">
        <f t="shared" si="16"/>
        <v>0</v>
      </c>
      <c r="BC16" s="27">
        <f t="shared" si="17"/>
        <v>0</v>
      </c>
    </row>
    <row r="17" spans="1:55" s="6" customFormat="1" ht="15" x14ac:dyDescent="0.25">
      <c r="A17" s="21">
        <f>AM17</f>
        <v>8</v>
      </c>
      <c r="B17" s="78" t="s">
        <v>62</v>
      </c>
      <c r="C17" s="76">
        <v>2001</v>
      </c>
      <c r="D17" s="76" t="s">
        <v>20</v>
      </c>
      <c r="E17" s="77">
        <v>2660964</v>
      </c>
      <c r="F17" s="75">
        <v>8</v>
      </c>
      <c r="G17" s="25">
        <f>IF(F17="",0,VLOOKUP(F17,'points ind'!$A$2:$B$52,2,FALSE))</f>
        <v>65</v>
      </c>
      <c r="H17" s="48">
        <f>IF(F17="",0,VLOOKUP(F17,'points clubs'!$A$2:$B$51,2,FALSE))</f>
        <v>30</v>
      </c>
      <c r="I17" s="52"/>
      <c r="J17" s="53">
        <f>IF(I17="",0,VLOOKUP(I17,'points ind'!$A$2:$B$52,2,FALSE))</f>
        <v>0</v>
      </c>
      <c r="K17" s="51">
        <f>IF(I17="",0,VLOOKUP(I17,'points clubs'!$A$2:$B$51,2,FALSE))</f>
        <v>0</v>
      </c>
      <c r="L17" s="41">
        <v>2</v>
      </c>
      <c r="M17" s="25">
        <f>IF(L17="",0,VLOOKUP(L17,'points ind'!$A$2:$B$52,2,FALSE))</f>
        <v>95</v>
      </c>
      <c r="N17" s="48">
        <f>IF(L17="",0,VLOOKUP(L17,'points clubs'!$A$2:$B$51,2,FALSE))</f>
        <v>90</v>
      </c>
      <c r="O17" s="41">
        <v>16</v>
      </c>
      <c r="P17" s="25">
        <f>IF(O17="",0,VLOOKUP(O17,'points ind'!$A$2:$B$52,2,FALSE))</f>
        <v>40</v>
      </c>
      <c r="Q17" s="48">
        <f>IF(O17="",0,VLOOKUP(O17,'points clubs'!$A$2:$B$51,2,FALSE))</f>
        <v>10</v>
      </c>
      <c r="R17" s="41">
        <v>17</v>
      </c>
      <c r="S17" s="25">
        <f>IF(R17="",0,VLOOKUP(R17,'points ind'!$A$2:$B$52,2,FALSE))</f>
        <v>38</v>
      </c>
      <c r="T17" s="48">
        <f>IF(R17="",0,VLOOKUP(R17,'points clubs'!$A$2:$B$51,2,FALSE))</f>
        <v>8</v>
      </c>
      <c r="U17" s="41">
        <v>7</v>
      </c>
      <c r="V17" s="25">
        <f>IF(U17="",0,VLOOKUP(U17,'points ind'!$A$2:$B$52,2,FALSE))</f>
        <v>70</v>
      </c>
      <c r="W17" s="48">
        <f>IF(U17="",0,VLOOKUP(U17,'points clubs'!$A$2:$B$51,2,FALSE))</f>
        <v>40</v>
      </c>
      <c r="X17" s="41"/>
      <c r="Y17" s="25">
        <f>IF(X17="",0,VLOOKUP(X17,'points ind'!$A$2:$B$52,2,FALSE))</f>
        <v>0</v>
      </c>
      <c r="Z17" s="48">
        <f>IF(X17="",0,VLOOKUP(X17,'points clubs'!$A$2:$B$51,2,FALSE))</f>
        <v>0</v>
      </c>
      <c r="AA17" s="41">
        <v>5</v>
      </c>
      <c r="AB17" s="25">
        <f>IF(AA17="",0,VLOOKUP(AA17,'points ind'!$A$2:$B$52,2,FALSE))</f>
        <v>80</v>
      </c>
      <c r="AC17" s="48">
        <f>IF(AA17="",0,VLOOKUP(AA17,'points clubs'!$A$2:$B$51,2,FALSE))</f>
        <v>60</v>
      </c>
      <c r="AD17" s="41">
        <v>11</v>
      </c>
      <c r="AE17" s="25">
        <f>IF(AD17="",0,VLOOKUP(AD17,'points ind'!$A$2:$B$52,2,FALSE))</f>
        <v>50</v>
      </c>
      <c r="AF17" s="48">
        <f>IF(AD17="",0,VLOOKUP(AD17,'points clubs'!$A$2:$B$51,2,FALSE))</f>
        <v>20</v>
      </c>
      <c r="AG17" s="41">
        <v>9</v>
      </c>
      <c r="AH17" s="25">
        <f>IF(AG17="",0,VLOOKUP(AG17,'points ind'!$A$2:$B$52,2,FALSE))</f>
        <v>60</v>
      </c>
      <c r="AI17" s="48">
        <f>IF(AG17="",0,VLOOKUP(AG17,'points clubs'!$A$2:$B$51,2,FALSE))</f>
        <v>25</v>
      </c>
      <c r="AJ17" s="26">
        <f>G17+J17+M17+P17+S17+V17+Y17+AB17+AE17+AH17</f>
        <v>498</v>
      </c>
      <c r="AK17" s="63">
        <f>RANK(AJ17,$AJ$10:$AJ$60,0)</f>
        <v>10</v>
      </c>
      <c r="AL17" s="255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370</v>
      </c>
      <c r="AM17" s="258">
        <f>RANK(AL17,$AL$10:$AL$90,0)</f>
        <v>8</v>
      </c>
      <c r="AN17" s="22">
        <f t="shared" si="2"/>
        <v>0</v>
      </c>
      <c r="AO17" s="23">
        <f t="shared" si="3"/>
        <v>0</v>
      </c>
      <c r="AP17" s="23">
        <f t="shared" si="4"/>
        <v>0</v>
      </c>
      <c r="AQ17" s="23">
        <f t="shared" si="5"/>
        <v>0</v>
      </c>
      <c r="AR17" s="23">
        <f t="shared" si="6"/>
        <v>0</v>
      </c>
      <c r="AS17" s="23">
        <f t="shared" si="7"/>
        <v>0</v>
      </c>
      <c r="AT17" s="23">
        <f t="shared" si="8"/>
        <v>0</v>
      </c>
      <c r="AU17" s="23">
        <f t="shared" si="9"/>
        <v>0</v>
      </c>
      <c r="AV17" s="23">
        <f t="shared" si="10"/>
        <v>0</v>
      </c>
      <c r="AW17" s="23">
        <f t="shared" si="11"/>
        <v>0</v>
      </c>
      <c r="AX17" s="23">
        <f t="shared" si="12"/>
        <v>283</v>
      </c>
      <c r="AY17" s="23">
        <f t="shared" si="13"/>
        <v>0</v>
      </c>
      <c r="AZ17" s="23">
        <f t="shared" si="14"/>
        <v>0</v>
      </c>
      <c r="BA17" s="23">
        <f t="shared" si="15"/>
        <v>0</v>
      </c>
      <c r="BB17" s="27">
        <f t="shared" si="16"/>
        <v>0</v>
      </c>
      <c r="BC17" s="27">
        <f t="shared" si="17"/>
        <v>0</v>
      </c>
    </row>
    <row r="18" spans="1:55" s="6" customFormat="1" ht="15" x14ac:dyDescent="0.25">
      <c r="A18" s="21">
        <f>AM18</f>
        <v>9</v>
      </c>
      <c r="B18" s="72" t="s">
        <v>58</v>
      </c>
      <c r="C18" s="73">
        <v>2002</v>
      </c>
      <c r="D18" s="73" t="s">
        <v>13</v>
      </c>
      <c r="E18" s="74">
        <v>2655903</v>
      </c>
      <c r="F18" s="75">
        <v>4</v>
      </c>
      <c r="G18" s="25">
        <f>IF(F18="",0,VLOOKUP(F18,'points ind'!$A$2:$B$52,2,FALSE))</f>
        <v>85</v>
      </c>
      <c r="H18" s="48">
        <f>IF(F18="",0,VLOOKUP(F18,'points clubs'!$A$2:$B$51,2,FALSE))</f>
        <v>70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41">
        <v>16</v>
      </c>
      <c r="M18" s="25">
        <f>IF(L18="",0,VLOOKUP(L18,'points ind'!$A$2:$B$52,2,FALSE))</f>
        <v>40</v>
      </c>
      <c r="N18" s="48">
        <f>IF(L18="",0,VLOOKUP(L18,'points clubs'!$A$2:$B$51,2,FALSE))</f>
        <v>10</v>
      </c>
      <c r="O18" s="41">
        <v>8</v>
      </c>
      <c r="P18" s="25">
        <f>IF(O18="",0,VLOOKUP(O18,'points ind'!$A$2:$B$52,2,FALSE))</f>
        <v>65</v>
      </c>
      <c r="Q18" s="48">
        <f>IF(O18="",0,VLOOKUP(O18,'points clubs'!$A$2:$B$51,2,FALSE))</f>
        <v>30</v>
      </c>
      <c r="R18" s="41">
        <v>6</v>
      </c>
      <c r="S18" s="25">
        <f>IF(R18="",0,VLOOKUP(R18,'points ind'!$A$2:$B$52,2,FALSE))</f>
        <v>75</v>
      </c>
      <c r="T18" s="48">
        <f>IF(R18="",0,VLOOKUP(R18,'points clubs'!$A$2:$B$51,2,FALSE))</f>
        <v>50</v>
      </c>
      <c r="U18" s="41">
        <v>12</v>
      </c>
      <c r="V18" s="25">
        <f>IF(U18="",0,VLOOKUP(U18,'points ind'!$A$2:$B$52,2,FALSE))</f>
        <v>48</v>
      </c>
      <c r="W18" s="48">
        <f>IF(U18="",0,VLOOKUP(U18,'points clubs'!$A$2:$B$51,2,FALSE))</f>
        <v>18</v>
      </c>
      <c r="X18" s="41">
        <v>3</v>
      </c>
      <c r="Y18" s="25">
        <f>IF(X18="",0,VLOOKUP(X18,'points ind'!$A$2:$B$52,2,FALSE))</f>
        <v>90</v>
      </c>
      <c r="Z18" s="48">
        <f>IF(X18="",0,VLOOKUP(X18,'points clubs'!$A$2:$B$51,2,FALSE))</f>
        <v>80</v>
      </c>
      <c r="AA18" s="41">
        <v>6</v>
      </c>
      <c r="AB18" s="25">
        <f>IF(AA18="",0,VLOOKUP(AA18,'points ind'!$A$2:$B$52,2,FALSE))</f>
        <v>75</v>
      </c>
      <c r="AC18" s="48">
        <f>IF(AA18="",0,VLOOKUP(AA18,'points clubs'!$A$2:$B$51,2,FALSE))</f>
        <v>50</v>
      </c>
      <c r="AD18" s="41"/>
      <c r="AE18" s="25">
        <f>IF(AD18="",0,VLOOKUP(AD18,'points ind'!$A$2:$B$52,2,FALSE))</f>
        <v>0</v>
      </c>
      <c r="AF18" s="48">
        <f>IF(AD18="",0,VLOOKUP(AD18,'points clubs'!$A$2:$B$51,2,FALSE))</f>
        <v>0</v>
      </c>
      <c r="AG18" s="41">
        <v>20</v>
      </c>
      <c r="AH18" s="25">
        <f>IF(AG18="",0,VLOOKUP(AG18,'points ind'!$A$2:$B$52,2,FALSE))</f>
        <v>32</v>
      </c>
      <c r="AI18" s="48">
        <f>IF(AG18="",0,VLOOKUP(AG18,'points clubs'!$A$2:$B$51,2,FALSE))</f>
        <v>2</v>
      </c>
      <c r="AJ18" s="26">
        <f>G18+J18+M18+P18+S18+V18+Y18+AB18+AE18+AH18</f>
        <v>510</v>
      </c>
      <c r="AK18" s="63">
        <f>RANK(AJ18,$AJ$10:$AJ$60,0)</f>
        <v>8</v>
      </c>
      <c r="AL18" s="255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357</v>
      </c>
      <c r="AM18" s="258">
        <f>RANK(AL18,$AL$10:$AL$90,0)</f>
        <v>9</v>
      </c>
      <c r="AN18" s="22">
        <f t="shared" si="2"/>
        <v>0</v>
      </c>
      <c r="AO18" s="23">
        <f t="shared" si="3"/>
        <v>0</v>
      </c>
      <c r="AP18" s="23">
        <f t="shared" si="4"/>
        <v>0</v>
      </c>
      <c r="AQ18" s="23">
        <f t="shared" si="5"/>
        <v>310</v>
      </c>
      <c r="AR18" s="23">
        <f t="shared" si="6"/>
        <v>0</v>
      </c>
      <c r="AS18" s="23">
        <f t="shared" si="7"/>
        <v>0</v>
      </c>
      <c r="AT18" s="23">
        <f t="shared" si="8"/>
        <v>0</v>
      </c>
      <c r="AU18" s="23">
        <f t="shared" si="9"/>
        <v>0</v>
      </c>
      <c r="AV18" s="23">
        <f t="shared" si="10"/>
        <v>0</v>
      </c>
      <c r="AW18" s="23">
        <f t="shared" si="11"/>
        <v>0</v>
      </c>
      <c r="AX18" s="23">
        <f t="shared" si="12"/>
        <v>0</v>
      </c>
      <c r="AY18" s="23">
        <f t="shared" si="13"/>
        <v>0</v>
      </c>
      <c r="AZ18" s="23">
        <f t="shared" si="14"/>
        <v>0</v>
      </c>
      <c r="BA18" s="23">
        <f t="shared" si="15"/>
        <v>0</v>
      </c>
      <c r="BB18" s="27">
        <f t="shared" si="16"/>
        <v>0</v>
      </c>
      <c r="BC18" s="27">
        <f t="shared" si="17"/>
        <v>0</v>
      </c>
    </row>
    <row r="19" spans="1:55" s="6" customFormat="1" ht="15" x14ac:dyDescent="0.25">
      <c r="A19" s="21">
        <f>AM19</f>
        <v>10</v>
      </c>
      <c r="B19" s="72" t="s">
        <v>68</v>
      </c>
      <c r="C19" s="73">
        <v>2002</v>
      </c>
      <c r="D19" s="73" t="s">
        <v>11</v>
      </c>
      <c r="E19" s="74">
        <v>2665301</v>
      </c>
      <c r="F19" s="75">
        <v>14</v>
      </c>
      <c r="G19" s="25">
        <f>IF(F19="",0,VLOOKUP(F19,'points ind'!$A$2:$B$52,2,FALSE))</f>
        <v>44</v>
      </c>
      <c r="H19" s="48">
        <f>IF(F19="",0,VLOOKUP(F19,'points clubs'!$A$2:$B$51,2,FALSE))</f>
        <v>14</v>
      </c>
      <c r="I19" s="54"/>
      <c r="J19" s="53">
        <f>IF(I19="",0,VLOOKUP(I19,'points ind'!$A$2:$B$52,2,FALSE))</f>
        <v>0</v>
      </c>
      <c r="K19" s="51">
        <f>IF(I19="",0,VLOOKUP(I19,'points clubs'!$A$2:$B$51,2,FALSE))</f>
        <v>0</v>
      </c>
      <c r="L19" s="42">
        <v>19</v>
      </c>
      <c r="M19" s="25">
        <f>IF(L19="",0,VLOOKUP(L19,'points ind'!$A$2:$B$52,2,FALSE))</f>
        <v>34</v>
      </c>
      <c r="N19" s="48">
        <f>IF(L19="",0,VLOOKUP(L19,'points clubs'!$A$2:$B$51,2,FALSE))</f>
        <v>4</v>
      </c>
      <c r="O19" s="42">
        <v>7</v>
      </c>
      <c r="P19" s="25">
        <f>IF(O19="",0,VLOOKUP(O19,'points ind'!$A$2:$B$52,2,FALSE))</f>
        <v>70</v>
      </c>
      <c r="Q19" s="48">
        <f>IF(O19="",0,VLOOKUP(O19,'points clubs'!$A$2:$B$51,2,FALSE))</f>
        <v>40</v>
      </c>
      <c r="R19" s="42">
        <v>13</v>
      </c>
      <c r="S19" s="25">
        <f>IF(R19="",0,VLOOKUP(R19,'points ind'!$A$2:$B$52,2,FALSE))</f>
        <v>46</v>
      </c>
      <c r="T19" s="48">
        <f>IF(R19="",0,VLOOKUP(R19,'points clubs'!$A$2:$B$51,2,FALSE))</f>
        <v>16</v>
      </c>
      <c r="U19" s="42">
        <v>14</v>
      </c>
      <c r="V19" s="25">
        <f>IF(U19="",0,VLOOKUP(U19,'points ind'!$A$2:$B$52,2,FALSE))</f>
        <v>44</v>
      </c>
      <c r="W19" s="48">
        <f>IF(U19="",0,VLOOKUP(U19,'points clubs'!$A$2:$B$51,2,FALSE))</f>
        <v>14</v>
      </c>
      <c r="X19" s="41">
        <v>6</v>
      </c>
      <c r="Y19" s="25">
        <f>IF(X19="",0,VLOOKUP(X19,'points ind'!$A$2:$B$52,2,FALSE))</f>
        <v>75</v>
      </c>
      <c r="Z19" s="48">
        <f>IF(X19="",0,VLOOKUP(X19,'points clubs'!$A$2:$B$51,2,FALSE))</f>
        <v>50</v>
      </c>
      <c r="AA19" s="41">
        <v>3</v>
      </c>
      <c r="AB19" s="25">
        <f>IF(AA19="",0,VLOOKUP(AA19,'points ind'!$A$2:$B$52,2,FALSE))</f>
        <v>90</v>
      </c>
      <c r="AC19" s="48">
        <f>IF(AA19="",0,VLOOKUP(AA19,'points clubs'!$A$2:$B$51,2,FALSE))</f>
        <v>80</v>
      </c>
      <c r="AD19" s="41">
        <v>10</v>
      </c>
      <c r="AE19" s="25">
        <f>IF(AD19="",0,VLOOKUP(AD19,'points ind'!$A$2:$B$52,2,FALSE))</f>
        <v>55</v>
      </c>
      <c r="AF19" s="48">
        <f>IF(AD19="",0,VLOOKUP(AD19,'points clubs'!$A$2:$B$51,2,FALSE))</f>
        <v>22</v>
      </c>
      <c r="AG19" s="41">
        <v>13</v>
      </c>
      <c r="AH19" s="25">
        <f>IF(AG19="",0,VLOOKUP(AG19,'points ind'!$A$2:$B$52,2,FALSE))</f>
        <v>46</v>
      </c>
      <c r="AI19" s="48">
        <f>IF(AG19="",0,VLOOKUP(AG19,'points clubs'!$A$2:$B$51,2,FALSE))</f>
        <v>16</v>
      </c>
      <c r="AJ19" s="26">
        <f>G19+J19+M19+P19+S19+V19+Y19+AB19+AE19+AH19</f>
        <v>504</v>
      </c>
      <c r="AK19" s="63">
        <f>RANK(AJ19,$AJ$10:$AJ$60,0)</f>
        <v>9</v>
      </c>
      <c r="AL19" s="255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336</v>
      </c>
      <c r="AM19" s="258">
        <f>RANK(AL19,$AL$10:$AL$90,0)</f>
        <v>10</v>
      </c>
      <c r="AN19" s="22">
        <f t="shared" si="2"/>
        <v>0</v>
      </c>
      <c r="AO19" s="23">
        <f t="shared" si="3"/>
        <v>256</v>
      </c>
      <c r="AP19" s="23">
        <f t="shared" si="4"/>
        <v>0</v>
      </c>
      <c r="AQ19" s="23">
        <f t="shared" si="5"/>
        <v>0</v>
      </c>
      <c r="AR19" s="23">
        <f t="shared" si="6"/>
        <v>0</v>
      </c>
      <c r="AS19" s="23">
        <f t="shared" si="7"/>
        <v>0</v>
      </c>
      <c r="AT19" s="23">
        <f t="shared" si="8"/>
        <v>0</v>
      </c>
      <c r="AU19" s="23">
        <f t="shared" si="9"/>
        <v>0</v>
      </c>
      <c r="AV19" s="23">
        <f t="shared" si="10"/>
        <v>0</v>
      </c>
      <c r="AW19" s="23">
        <f t="shared" si="11"/>
        <v>0</v>
      </c>
      <c r="AX19" s="23">
        <f t="shared" si="12"/>
        <v>0</v>
      </c>
      <c r="AY19" s="23">
        <f t="shared" si="13"/>
        <v>0</v>
      </c>
      <c r="AZ19" s="23">
        <f t="shared" si="14"/>
        <v>0</v>
      </c>
      <c r="BA19" s="23">
        <f t="shared" si="15"/>
        <v>0</v>
      </c>
      <c r="BB19" s="27">
        <f t="shared" si="16"/>
        <v>0</v>
      </c>
      <c r="BC19" s="27">
        <f t="shared" si="17"/>
        <v>0</v>
      </c>
    </row>
    <row r="20" spans="1:55" s="6" customFormat="1" ht="15" x14ac:dyDescent="0.25">
      <c r="A20" s="21">
        <f>AM20</f>
        <v>11</v>
      </c>
      <c r="B20" s="78" t="s">
        <v>80</v>
      </c>
      <c r="C20" s="76">
        <v>2001</v>
      </c>
      <c r="D20" s="76" t="s">
        <v>18</v>
      </c>
      <c r="E20" s="77">
        <v>2646669</v>
      </c>
      <c r="F20" s="75">
        <v>26</v>
      </c>
      <c r="G20" s="25">
        <f>IF(F20="",0,VLOOKUP(F20,'points ind'!$A$2:$B$52,2,FALSE))</f>
        <v>20</v>
      </c>
      <c r="H20" s="48">
        <f>IF(F20="",0,VLOOKUP(F20,'points clubs'!$A$2:$B$51,2,FALSE))</f>
        <v>0</v>
      </c>
      <c r="I20" s="52"/>
      <c r="J20" s="53">
        <f>IF(I20="",0,VLOOKUP(I20,'points ind'!$A$2:$B$52,2,FALSE))</f>
        <v>0</v>
      </c>
      <c r="K20" s="51">
        <f>IF(I20="",0,VLOOKUP(I20,'points clubs'!$A$2:$B$51,2,FALSE))</f>
        <v>0</v>
      </c>
      <c r="L20" s="41">
        <v>8</v>
      </c>
      <c r="M20" s="25">
        <f>IF(L20="",0,VLOOKUP(L20,'points ind'!$A$2:$B$52,2,FALSE))</f>
        <v>65</v>
      </c>
      <c r="N20" s="48">
        <f>IF(L20="",0,VLOOKUP(L20,'points clubs'!$A$2:$B$51,2,FALSE))</f>
        <v>30</v>
      </c>
      <c r="O20" s="41">
        <v>21</v>
      </c>
      <c r="P20" s="25">
        <f>IF(O20="",0,VLOOKUP(O20,'points ind'!$A$2:$B$52,2,FALSE))</f>
        <v>30</v>
      </c>
      <c r="Q20" s="48">
        <f>IF(O20="",0,VLOOKUP(O20,'points clubs'!$A$2:$B$51,2,FALSE))</f>
        <v>0</v>
      </c>
      <c r="R20" s="41">
        <v>7</v>
      </c>
      <c r="S20" s="25">
        <f>IF(R20="",0,VLOOKUP(R20,'points ind'!$A$2:$B$52,2,FALSE))</f>
        <v>70</v>
      </c>
      <c r="T20" s="48">
        <f>IF(R20="",0,VLOOKUP(R20,'points clubs'!$A$2:$B$51,2,FALSE))</f>
        <v>40</v>
      </c>
      <c r="U20" s="41">
        <v>13</v>
      </c>
      <c r="V20" s="25">
        <f>IF(U20="",0,VLOOKUP(U20,'points ind'!$A$2:$B$52,2,FALSE))</f>
        <v>46</v>
      </c>
      <c r="W20" s="48">
        <f>IF(U20="",0,VLOOKUP(U20,'points clubs'!$A$2:$B$51,2,FALSE))</f>
        <v>16</v>
      </c>
      <c r="X20" s="41">
        <v>11</v>
      </c>
      <c r="Y20" s="25">
        <f>IF(X20="",0,VLOOKUP(X20,'points ind'!$A$2:$B$52,2,FALSE))</f>
        <v>50</v>
      </c>
      <c r="Z20" s="48">
        <f>IF(X20="",0,VLOOKUP(X20,'points clubs'!$A$2:$B$51,2,FALSE))</f>
        <v>20</v>
      </c>
      <c r="AA20" s="41"/>
      <c r="AB20" s="25">
        <f>IF(AA20="",0,VLOOKUP(AA20,'points ind'!$A$2:$B$52,2,FALSE))</f>
        <v>0</v>
      </c>
      <c r="AC20" s="48">
        <f>IF(AA20="",0,VLOOKUP(AA20,'points clubs'!$A$2:$B$51,2,FALSE))</f>
        <v>0</v>
      </c>
      <c r="AD20" s="41">
        <v>9</v>
      </c>
      <c r="AE20" s="25">
        <f>IF(AD20="",0,VLOOKUP(AD20,'points ind'!$A$2:$B$52,2,FALSE))</f>
        <v>60</v>
      </c>
      <c r="AF20" s="48">
        <f>IF(AD20="",0,VLOOKUP(AD20,'points clubs'!$A$2:$B$51,2,FALSE))</f>
        <v>25</v>
      </c>
      <c r="AG20" s="41">
        <v>4</v>
      </c>
      <c r="AH20" s="25">
        <f>IF(AG20="",0,VLOOKUP(AG20,'points ind'!$A$2:$B$52,2,FALSE))</f>
        <v>85</v>
      </c>
      <c r="AI20" s="48">
        <f>IF(AG20="",0,VLOOKUP(AG20,'points clubs'!$A$2:$B$51,2,FALSE))</f>
        <v>70</v>
      </c>
      <c r="AJ20" s="26">
        <f>G20+J20+M20+P20+S20+V20+Y20+AB20+AE20+AH20</f>
        <v>426</v>
      </c>
      <c r="AK20" s="63">
        <f>RANK(AJ20,$AJ$10:$AJ$60,0)</f>
        <v>12</v>
      </c>
      <c r="AL20" s="255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330</v>
      </c>
      <c r="AM20" s="258">
        <f>RANK(AL20,$AL$10:$AL$90,0)</f>
        <v>11</v>
      </c>
      <c r="AN20" s="22">
        <f t="shared" si="2"/>
        <v>0</v>
      </c>
      <c r="AO20" s="23">
        <f t="shared" si="3"/>
        <v>0</v>
      </c>
      <c r="AP20" s="23">
        <f t="shared" si="4"/>
        <v>0</v>
      </c>
      <c r="AQ20" s="23">
        <f t="shared" si="5"/>
        <v>0</v>
      </c>
      <c r="AR20" s="23">
        <f t="shared" si="6"/>
        <v>0</v>
      </c>
      <c r="AS20" s="23">
        <f t="shared" si="7"/>
        <v>0</v>
      </c>
      <c r="AT20" s="23">
        <f t="shared" si="8"/>
        <v>0</v>
      </c>
      <c r="AU20" s="23">
        <f t="shared" si="9"/>
        <v>0</v>
      </c>
      <c r="AV20" s="23">
        <f t="shared" si="10"/>
        <v>201</v>
      </c>
      <c r="AW20" s="23">
        <f t="shared" si="11"/>
        <v>0</v>
      </c>
      <c r="AX20" s="23">
        <f t="shared" si="12"/>
        <v>0</v>
      </c>
      <c r="AY20" s="23">
        <f t="shared" si="13"/>
        <v>0</v>
      </c>
      <c r="AZ20" s="23">
        <f t="shared" si="14"/>
        <v>0</v>
      </c>
      <c r="BA20" s="23">
        <f t="shared" si="15"/>
        <v>0</v>
      </c>
      <c r="BB20" s="27">
        <f t="shared" si="16"/>
        <v>0</v>
      </c>
      <c r="BC20" s="27">
        <f t="shared" si="17"/>
        <v>0</v>
      </c>
    </row>
    <row r="21" spans="1:55" s="6" customFormat="1" ht="15" x14ac:dyDescent="0.25">
      <c r="A21" s="21">
        <f>AM21</f>
        <v>12</v>
      </c>
      <c r="B21" s="72" t="s">
        <v>63</v>
      </c>
      <c r="C21" s="73">
        <v>2002</v>
      </c>
      <c r="D21" s="73" t="s">
        <v>19</v>
      </c>
      <c r="E21" s="74">
        <v>2665311</v>
      </c>
      <c r="F21" s="75">
        <v>9</v>
      </c>
      <c r="G21" s="25">
        <f>IF(F21="",0,VLOOKUP(F21,'points ind'!$A$2:$B$52,2,FALSE))</f>
        <v>60</v>
      </c>
      <c r="H21" s="48">
        <f>IF(F21="",0,VLOOKUP(F21,'points clubs'!$A$2:$B$51,2,FALSE))</f>
        <v>25</v>
      </c>
      <c r="I21" s="52"/>
      <c r="J21" s="53">
        <f>IF(I21="",0,VLOOKUP(I21,'points ind'!$A$2:$B$52,2,FALSE))</f>
        <v>0</v>
      </c>
      <c r="K21" s="51">
        <f>IF(I21="",0,VLOOKUP(I21,'points clubs'!$A$2:$B$51,2,FALSE))</f>
        <v>0</v>
      </c>
      <c r="L21" s="41">
        <v>13</v>
      </c>
      <c r="M21" s="25">
        <f>IF(L21="",0,VLOOKUP(L21,'points ind'!$A$2:$B$52,2,FALSE))</f>
        <v>46</v>
      </c>
      <c r="N21" s="48">
        <f>IF(L21="",0,VLOOKUP(L21,'points clubs'!$A$2:$B$51,2,FALSE))</f>
        <v>16</v>
      </c>
      <c r="O21" s="41">
        <v>20</v>
      </c>
      <c r="P21" s="25">
        <f>IF(O21="",0,VLOOKUP(O21,'points ind'!$A$2:$B$52,2,FALSE))</f>
        <v>32</v>
      </c>
      <c r="Q21" s="48">
        <f>IF(O21="",0,VLOOKUP(O21,'points clubs'!$A$2:$B$51,2,FALSE))</f>
        <v>2</v>
      </c>
      <c r="R21" s="41">
        <v>11</v>
      </c>
      <c r="S21" s="25">
        <f>IF(R21="",0,VLOOKUP(R21,'points ind'!$A$2:$B$52,2,FALSE))</f>
        <v>50</v>
      </c>
      <c r="T21" s="48">
        <f>IF(R21="",0,VLOOKUP(R21,'points clubs'!$A$2:$B$51,2,FALSE))</f>
        <v>20</v>
      </c>
      <c r="U21" s="42">
        <v>10</v>
      </c>
      <c r="V21" s="25">
        <f>IF(U21="",0,VLOOKUP(U21,'points ind'!$A$2:$B$52,2,FALSE))</f>
        <v>55</v>
      </c>
      <c r="W21" s="48">
        <f>IF(U21="",0,VLOOKUP(U21,'points clubs'!$A$2:$B$51,2,FALSE))</f>
        <v>22</v>
      </c>
      <c r="X21" s="42">
        <v>13</v>
      </c>
      <c r="Y21" s="25">
        <f>IF(X21="",0,VLOOKUP(X21,'points ind'!$A$2:$B$52,2,FALSE))</f>
        <v>46</v>
      </c>
      <c r="Z21" s="48">
        <f>IF(X21="",0,VLOOKUP(X21,'points clubs'!$A$2:$B$51,2,FALSE))</f>
        <v>16</v>
      </c>
      <c r="AA21" s="42">
        <v>7</v>
      </c>
      <c r="AB21" s="25">
        <f>IF(AA21="",0,VLOOKUP(AA21,'points ind'!$A$2:$B$52,2,FALSE))</f>
        <v>70</v>
      </c>
      <c r="AC21" s="48">
        <f>IF(AA21="",0,VLOOKUP(AA21,'points clubs'!$A$2:$B$51,2,FALSE))</f>
        <v>40</v>
      </c>
      <c r="AD21" s="42">
        <v>4</v>
      </c>
      <c r="AE21" s="25">
        <f>IF(AD21="",0,VLOOKUP(AD21,'points ind'!$A$2:$B$52,2,FALSE))</f>
        <v>85</v>
      </c>
      <c r="AF21" s="48">
        <f>IF(AD21="",0,VLOOKUP(AD21,'points clubs'!$A$2:$B$51,2,FALSE))</f>
        <v>70</v>
      </c>
      <c r="AG21" s="42"/>
      <c r="AH21" s="25">
        <f>IF(AG21="",0,VLOOKUP(AG21,'points ind'!$A$2:$B$52,2,FALSE))</f>
        <v>0</v>
      </c>
      <c r="AI21" s="48">
        <f>IF(AG21="",0,VLOOKUP(AG21,'points clubs'!$A$2:$B$51,2,FALSE))</f>
        <v>0</v>
      </c>
      <c r="AJ21" s="26">
        <f>G21+J21+M21+P21+S21+V21+Y21+AB21+AE21+AH21</f>
        <v>444</v>
      </c>
      <c r="AK21" s="63">
        <f>RANK(AJ21,$AJ$10:$AJ$60,0)</f>
        <v>11</v>
      </c>
      <c r="AL21" s="255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320</v>
      </c>
      <c r="AM21" s="258">
        <f>RANK(AL21,$AL$10:$AL$90,0)</f>
        <v>12</v>
      </c>
      <c r="AN21" s="22">
        <f t="shared" si="2"/>
        <v>0</v>
      </c>
      <c r="AO21" s="23">
        <f t="shared" si="3"/>
        <v>0</v>
      </c>
      <c r="AP21" s="23">
        <f t="shared" si="4"/>
        <v>0</v>
      </c>
      <c r="AQ21" s="23">
        <f t="shared" si="5"/>
        <v>0</v>
      </c>
      <c r="AR21" s="23">
        <f t="shared" si="6"/>
        <v>0</v>
      </c>
      <c r="AS21" s="23">
        <f t="shared" si="7"/>
        <v>0</v>
      </c>
      <c r="AT21" s="23">
        <f t="shared" si="8"/>
        <v>0</v>
      </c>
      <c r="AU21" s="23">
        <f t="shared" si="9"/>
        <v>0</v>
      </c>
      <c r="AV21" s="23">
        <f t="shared" si="10"/>
        <v>0</v>
      </c>
      <c r="AW21" s="23">
        <f t="shared" si="11"/>
        <v>211</v>
      </c>
      <c r="AX21" s="23">
        <f t="shared" si="12"/>
        <v>0</v>
      </c>
      <c r="AY21" s="23">
        <f t="shared" si="13"/>
        <v>0</v>
      </c>
      <c r="AZ21" s="23">
        <f t="shared" si="14"/>
        <v>0</v>
      </c>
      <c r="BA21" s="23">
        <f t="shared" si="15"/>
        <v>0</v>
      </c>
      <c r="BB21" s="27">
        <f t="shared" si="16"/>
        <v>0</v>
      </c>
      <c r="BC21" s="27">
        <f t="shared" si="17"/>
        <v>0</v>
      </c>
    </row>
    <row r="22" spans="1:55" s="6" customFormat="1" ht="15" x14ac:dyDescent="0.25">
      <c r="A22" s="21">
        <f>AM22</f>
        <v>13</v>
      </c>
      <c r="B22" s="78" t="s">
        <v>81</v>
      </c>
      <c r="C22" s="76">
        <v>2001</v>
      </c>
      <c r="D22" s="76" t="s">
        <v>22</v>
      </c>
      <c r="E22" s="77">
        <v>2663225</v>
      </c>
      <c r="F22" s="75">
        <v>27</v>
      </c>
      <c r="G22" s="25">
        <f>IF(F22="",0,VLOOKUP(F22,'points ind'!$A$2:$B$52,2,FALSE))</f>
        <v>18</v>
      </c>
      <c r="H22" s="48">
        <f>IF(F22="",0,VLOOKUP(F22,'points clubs'!$A$2:$B$51,2,FALSE))</f>
        <v>0</v>
      </c>
      <c r="I22" s="52"/>
      <c r="J22" s="53">
        <f>IF(I22="",0,VLOOKUP(I22,'points ind'!$A$2:$B$52,2,FALSE))</f>
        <v>0</v>
      </c>
      <c r="K22" s="51">
        <f>IF(I22="",0,VLOOKUP(I22,'points clubs'!$A$2:$B$51,2,FALSE))</f>
        <v>0</v>
      </c>
      <c r="L22" s="41">
        <v>9</v>
      </c>
      <c r="M22" s="25">
        <f>IF(L22="",0,VLOOKUP(L22,'points ind'!$A$2:$B$52,2,FALSE))</f>
        <v>60</v>
      </c>
      <c r="N22" s="48">
        <f>IF(L22="",0,VLOOKUP(L22,'points clubs'!$A$2:$B$51,2,FALSE))</f>
        <v>25</v>
      </c>
      <c r="O22" s="41">
        <v>19</v>
      </c>
      <c r="P22" s="25">
        <f>IF(O22="",0,VLOOKUP(O22,'points ind'!$A$2:$B$52,2,FALSE))</f>
        <v>34</v>
      </c>
      <c r="Q22" s="48">
        <f>IF(O22="",0,VLOOKUP(O22,'points clubs'!$A$2:$B$51,2,FALSE))</f>
        <v>4</v>
      </c>
      <c r="R22" s="41">
        <v>9</v>
      </c>
      <c r="S22" s="25">
        <f>IF(R22="",0,VLOOKUP(R22,'points ind'!$A$2:$B$52,2,FALSE))</f>
        <v>60</v>
      </c>
      <c r="T22" s="48">
        <f>IF(R22="",0,VLOOKUP(R22,'points clubs'!$A$2:$B$51,2,FALSE))</f>
        <v>25</v>
      </c>
      <c r="U22" s="41">
        <v>6</v>
      </c>
      <c r="V22" s="25">
        <f>IF(U22="",0,VLOOKUP(U22,'points ind'!$A$2:$B$52,2,FALSE))</f>
        <v>75</v>
      </c>
      <c r="W22" s="48">
        <f>IF(U22="",0,VLOOKUP(U22,'points clubs'!$A$2:$B$51,2,FALSE))</f>
        <v>50</v>
      </c>
      <c r="X22" s="41">
        <v>9</v>
      </c>
      <c r="Y22" s="25">
        <f>IF(X22="",0,VLOOKUP(X22,'points ind'!$A$2:$B$52,2,FALSE))</f>
        <v>60</v>
      </c>
      <c r="Z22" s="48">
        <f>IF(X22="",0,VLOOKUP(X22,'points clubs'!$A$2:$B$51,2,FALSE))</f>
        <v>25</v>
      </c>
      <c r="AA22" s="41"/>
      <c r="AB22" s="25">
        <f>IF(AA22="",0,VLOOKUP(AA22,'points ind'!$A$2:$B$52,2,FALSE))</f>
        <v>0</v>
      </c>
      <c r="AC22" s="48">
        <f>IF(AA22="",0,VLOOKUP(AA22,'points clubs'!$A$2:$B$51,2,FALSE))</f>
        <v>0</v>
      </c>
      <c r="AD22" s="41"/>
      <c r="AE22" s="25">
        <f>IF(AD22="",0,VLOOKUP(AD22,'points ind'!$A$2:$B$52,2,FALSE))</f>
        <v>0</v>
      </c>
      <c r="AF22" s="48">
        <f>IF(AD22="",0,VLOOKUP(AD22,'points clubs'!$A$2:$B$51,2,FALSE))</f>
        <v>0</v>
      </c>
      <c r="AG22" s="41">
        <v>12</v>
      </c>
      <c r="AH22" s="25">
        <f>IF(AG22="",0,VLOOKUP(AG22,'points ind'!$A$2:$B$52,2,FALSE))</f>
        <v>48</v>
      </c>
      <c r="AI22" s="48">
        <f>IF(AG22="",0,VLOOKUP(AG22,'points clubs'!$A$2:$B$51,2,FALSE))</f>
        <v>18</v>
      </c>
      <c r="AJ22" s="26">
        <f>G22+J22+M22+P22+S22+V22+Y22+AB22+AE22+AH22</f>
        <v>355</v>
      </c>
      <c r="AK22" s="63">
        <f>RANK(AJ22,$AJ$10:$AJ$60,0)</f>
        <v>16</v>
      </c>
      <c r="AL22" s="255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303</v>
      </c>
      <c r="AM22" s="258">
        <f>RANK(AL22,$AL$10:$AL$90,0)</f>
        <v>13</v>
      </c>
      <c r="AN22" s="22">
        <f t="shared" si="2"/>
        <v>0</v>
      </c>
      <c r="AO22" s="23">
        <f t="shared" si="3"/>
        <v>0</v>
      </c>
      <c r="AP22" s="23">
        <f t="shared" si="4"/>
        <v>0</v>
      </c>
      <c r="AQ22" s="23">
        <f t="shared" si="5"/>
        <v>0</v>
      </c>
      <c r="AR22" s="23">
        <f t="shared" si="6"/>
        <v>0</v>
      </c>
      <c r="AS22" s="23">
        <f t="shared" si="7"/>
        <v>0</v>
      </c>
      <c r="AT22" s="23">
        <f t="shared" si="8"/>
        <v>0</v>
      </c>
      <c r="AU22" s="23">
        <f t="shared" si="9"/>
        <v>0</v>
      </c>
      <c r="AV22" s="23">
        <f t="shared" si="10"/>
        <v>0</v>
      </c>
      <c r="AW22" s="23">
        <f t="shared" si="11"/>
        <v>0</v>
      </c>
      <c r="AX22" s="23">
        <f t="shared" si="12"/>
        <v>0</v>
      </c>
      <c r="AY22" s="23">
        <f t="shared" si="13"/>
        <v>0</v>
      </c>
      <c r="AZ22" s="23">
        <f t="shared" si="14"/>
        <v>147</v>
      </c>
      <c r="BA22" s="23">
        <f t="shared" si="15"/>
        <v>0</v>
      </c>
      <c r="BB22" s="27">
        <f t="shared" si="16"/>
        <v>0</v>
      </c>
      <c r="BC22" s="27">
        <f t="shared" si="17"/>
        <v>0</v>
      </c>
    </row>
    <row r="23" spans="1:55" s="6" customFormat="1" ht="15" x14ac:dyDescent="0.25">
      <c r="A23" s="21">
        <f>AM23</f>
        <v>14</v>
      </c>
      <c r="B23" s="78" t="s">
        <v>67</v>
      </c>
      <c r="C23" s="76">
        <v>2001</v>
      </c>
      <c r="D23" s="76" t="s">
        <v>11</v>
      </c>
      <c r="E23" s="77">
        <v>2659918</v>
      </c>
      <c r="F23" s="75">
        <v>13</v>
      </c>
      <c r="G23" s="25">
        <f>IF(F23="",0,VLOOKUP(F23,'points ind'!$A$2:$B$52,2,FALSE))</f>
        <v>46</v>
      </c>
      <c r="H23" s="48">
        <f>IF(F23="",0,VLOOKUP(F23,'points clubs'!$A$2:$B$51,2,FALSE))</f>
        <v>16</v>
      </c>
      <c r="I23" s="52"/>
      <c r="J23" s="53">
        <f>IF(I23="",0,VLOOKUP(I23,'points ind'!$A$2:$B$52,2,FALSE))</f>
        <v>0</v>
      </c>
      <c r="K23" s="51">
        <f>IF(I23="",0,VLOOKUP(I23,'points clubs'!$A$2:$B$51,2,FALSE))</f>
        <v>0</v>
      </c>
      <c r="L23" s="41">
        <v>17</v>
      </c>
      <c r="M23" s="25">
        <f>IF(L23="",0,VLOOKUP(L23,'points ind'!$A$2:$B$52,2,FALSE))</f>
        <v>38</v>
      </c>
      <c r="N23" s="48">
        <f>IF(L23="",0,VLOOKUP(L23,'points clubs'!$A$2:$B$51,2,FALSE))</f>
        <v>8</v>
      </c>
      <c r="O23" s="41">
        <v>6</v>
      </c>
      <c r="P23" s="25">
        <f>IF(O23="",0,VLOOKUP(O23,'points ind'!$A$2:$B$52,2,FALSE))</f>
        <v>75</v>
      </c>
      <c r="Q23" s="48">
        <f>IF(O23="",0,VLOOKUP(O23,'points clubs'!$A$2:$B$51,2,FALSE))</f>
        <v>50</v>
      </c>
      <c r="R23" s="41">
        <v>18</v>
      </c>
      <c r="S23" s="25">
        <f>IF(R23="",0,VLOOKUP(R23,'points ind'!$A$2:$B$52,2,FALSE))</f>
        <v>36</v>
      </c>
      <c r="T23" s="48">
        <f>IF(R23="",0,VLOOKUP(R23,'points clubs'!$A$2:$B$51,2,FALSE))</f>
        <v>6</v>
      </c>
      <c r="U23" s="41">
        <v>19</v>
      </c>
      <c r="V23" s="25">
        <f>IF(U23="",0,VLOOKUP(U23,'points ind'!$A$2:$B$52,2,FALSE))</f>
        <v>34</v>
      </c>
      <c r="W23" s="48">
        <f>IF(U23="",0,VLOOKUP(U23,'points clubs'!$A$2:$B$51,2,FALSE))</f>
        <v>4</v>
      </c>
      <c r="X23" s="42">
        <v>20</v>
      </c>
      <c r="Y23" s="25">
        <f>IF(X23="",0,VLOOKUP(X23,'points ind'!$A$2:$B$52,2,FALSE))</f>
        <v>32</v>
      </c>
      <c r="Z23" s="48">
        <f>IF(X23="",0,VLOOKUP(X23,'points clubs'!$A$2:$B$51,2,FALSE))</f>
        <v>2</v>
      </c>
      <c r="AA23" s="42">
        <v>4</v>
      </c>
      <c r="AB23" s="25">
        <f>IF(AA23="",0,VLOOKUP(AA23,'points ind'!$A$2:$B$52,2,FALSE))</f>
        <v>85</v>
      </c>
      <c r="AC23" s="48">
        <f>IF(AA23="",0,VLOOKUP(AA23,'points clubs'!$A$2:$B$51,2,FALSE))</f>
        <v>70</v>
      </c>
      <c r="AD23" s="42"/>
      <c r="AE23" s="25">
        <f>IF(AD23="",0,VLOOKUP(AD23,'points ind'!$A$2:$B$52,2,FALSE))</f>
        <v>0</v>
      </c>
      <c r="AF23" s="48">
        <f>IF(AD23="",0,VLOOKUP(AD23,'points clubs'!$A$2:$B$51,2,FALSE))</f>
        <v>0</v>
      </c>
      <c r="AG23" s="41">
        <v>15</v>
      </c>
      <c r="AH23" s="25">
        <f>IF(AG23="",0,VLOOKUP(AG23,'points ind'!$A$2:$B$52,2,FALSE))</f>
        <v>42</v>
      </c>
      <c r="AI23" s="48">
        <f>IF(AG23="",0,VLOOKUP(AG23,'points clubs'!$A$2:$B$51,2,FALSE))</f>
        <v>12</v>
      </c>
      <c r="AJ23" s="26">
        <f>G23+J23+M23+P23+S23+V23+Y23+AB23+AE23+AH23</f>
        <v>388</v>
      </c>
      <c r="AK23" s="63">
        <f>RANK(AJ23,$AJ$10:$AJ$60,0)</f>
        <v>13</v>
      </c>
      <c r="AL23" s="255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286</v>
      </c>
      <c r="AM23" s="258">
        <f>RANK(AL23,$AL$10:$AL$90,0)</f>
        <v>14</v>
      </c>
      <c r="AN23" s="22">
        <f t="shared" si="2"/>
        <v>0</v>
      </c>
      <c r="AO23" s="23">
        <f t="shared" si="3"/>
        <v>168</v>
      </c>
      <c r="AP23" s="23">
        <f t="shared" si="4"/>
        <v>0</v>
      </c>
      <c r="AQ23" s="23">
        <f t="shared" si="5"/>
        <v>0</v>
      </c>
      <c r="AR23" s="23">
        <f t="shared" si="6"/>
        <v>0</v>
      </c>
      <c r="AS23" s="23">
        <f t="shared" si="7"/>
        <v>0</v>
      </c>
      <c r="AT23" s="23">
        <f t="shared" si="8"/>
        <v>0</v>
      </c>
      <c r="AU23" s="23">
        <f t="shared" si="9"/>
        <v>0</v>
      </c>
      <c r="AV23" s="23">
        <f t="shared" si="10"/>
        <v>0</v>
      </c>
      <c r="AW23" s="23">
        <f t="shared" si="11"/>
        <v>0</v>
      </c>
      <c r="AX23" s="23">
        <f t="shared" si="12"/>
        <v>0</v>
      </c>
      <c r="AY23" s="23">
        <f t="shared" si="13"/>
        <v>0</v>
      </c>
      <c r="AZ23" s="23">
        <f t="shared" si="14"/>
        <v>0</v>
      </c>
      <c r="BA23" s="23">
        <f t="shared" si="15"/>
        <v>0</v>
      </c>
      <c r="BB23" s="27">
        <f t="shared" si="16"/>
        <v>0</v>
      </c>
      <c r="BC23" s="27">
        <f t="shared" si="17"/>
        <v>0</v>
      </c>
    </row>
    <row r="24" spans="1:55" s="6" customFormat="1" ht="15" x14ac:dyDescent="0.25">
      <c r="A24" s="21">
        <f>AM24</f>
        <v>15</v>
      </c>
      <c r="B24" s="78" t="s">
        <v>91</v>
      </c>
      <c r="C24" s="76">
        <v>2001</v>
      </c>
      <c r="D24" s="76" t="s">
        <v>10</v>
      </c>
      <c r="E24" s="77">
        <v>2655903</v>
      </c>
      <c r="F24" s="75"/>
      <c r="G24" s="25">
        <f>IF(F24="",0,VLOOKUP(F24,'points ind'!$A$2:$B$52,2,FALSE))</f>
        <v>0</v>
      </c>
      <c r="H24" s="48">
        <f>IF(F24="",0,VLOOKUP(F24,'points clubs'!$A$2:$B$51,2,FALSE))</f>
        <v>0</v>
      </c>
      <c r="I24" s="54"/>
      <c r="J24" s="53">
        <f>IF(I24="",0,VLOOKUP(I24,'points ind'!$A$2:$B$52,2,FALSE))</f>
        <v>0</v>
      </c>
      <c r="K24" s="51">
        <f>IF(I24="",0,VLOOKUP(I24,'points clubs'!$A$2:$B$51,2,FALSE))</f>
        <v>0</v>
      </c>
      <c r="L24" s="42">
        <v>10</v>
      </c>
      <c r="M24" s="25">
        <f>IF(L24="",0,VLOOKUP(L24,'points ind'!$A$2:$B$52,2,FALSE))</f>
        <v>55</v>
      </c>
      <c r="N24" s="48">
        <f>IF(L24="",0,VLOOKUP(L24,'points clubs'!$A$2:$B$51,2,FALSE))</f>
        <v>22</v>
      </c>
      <c r="O24" s="41">
        <v>9</v>
      </c>
      <c r="P24" s="25">
        <f>IF(O24="",0,VLOOKUP(O24,'points ind'!$A$2:$B$52,2,FALSE))</f>
        <v>60</v>
      </c>
      <c r="Q24" s="48">
        <f>IF(O24="",0,VLOOKUP(O24,'points clubs'!$A$2:$B$51,2,FALSE))</f>
        <v>25</v>
      </c>
      <c r="R24" s="41"/>
      <c r="S24" s="25">
        <f>IF(R24="",0,VLOOKUP(R24,'points ind'!$A$2:$B$52,2,FALSE))</f>
        <v>0</v>
      </c>
      <c r="T24" s="48">
        <f>IF(R24="",0,VLOOKUP(R24,'points clubs'!$A$2:$B$51,2,FALSE))</f>
        <v>0</v>
      </c>
      <c r="U24" s="41">
        <v>9</v>
      </c>
      <c r="V24" s="25">
        <f>IF(U24="",0,VLOOKUP(U24,'points ind'!$A$2:$B$52,2,FALSE))</f>
        <v>60</v>
      </c>
      <c r="W24" s="48">
        <f>IF(U24="",0,VLOOKUP(U24,'points clubs'!$A$2:$B$51,2,FALSE))</f>
        <v>25</v>
      </c>
      <c r="X24" s="41">
        <v>15</v>
      </c>
      <c r="Y24" s="25">
        <f>IF(X24="",0,VLOOKUP(X24,'points ind'!$A$2:$B$52,2,FALSE))</f>
        <v>42</v>
      </c>
      <c r="Z24" s="48">
        <f>IF(X24="",0,VLOOKUP(X24,'points clubs'!$A$2:$B$51,2,FALSE))</f>
        <v>12</v>
      </c>
      <c r="AA24" s="41"/>
      <c r="AB24" s="25">
        <f>IF(AA24="",0,VLOOKUP(AA24,'points ind'!$A$2:$B$52,2,FALSE))</f>
        <v>0</v>
      </c>
      <c r="AC24" s="48">
        <f>IF(AA24="",0,VLOOKUP(AA24,'points clubs'!$A$2:$B$51,2,FALSE))</f>
        <v>0</v>
      </c>
      <c r="AD24" s="41">
        <v>12</v>
      </c>
      <c r="AE24" s="25">
        <f>IF(AD24="",0,VLOOKUP(AD24,'points ind'!$A$2:$B$52,2,FALSE))</f>
        <v>48</v>
      </c>
      <c r="AF24" s="48">
        <f>IF(AD24="",0,VLOOKUP(AD24,'points clubs'!$A$2:$B$51,2,FALSE))</f>
        <v>18</v>
      </c>
      <c r="AG24" s="42">
        <v>10</v>
      </c>
      <c r="AH24" s="25">
        <f>IF(AG24="",0,VLOOKUP(AG24,'points ind'!$A$2:$B$52,2,FALSE))</f>
        <v>55</v>
      </c>
      <c r="AI24" s="48">
        <f>IF(AG24="",0,VLOOKUP(AG24,'points clubs'!$A$2:$B$51,2,FALSE))</f>
        <v>22</v>
      </c>
      <c r="AJ24" s="26">
        <f>G24+J24+M24+P24+S24+V24+Y24+AB24+AE24+AH24</f>
        <v>320</v>
      </c>
      <c r="AK24" s="63">
        <f>RANK(AJ24,$AJ$10:$AJ$60,0)</f>
        <v>19</v>
      </c>
      <c r="AL24" s="255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278</v>
      </c>
      <c r="AM24" s="258">
        <f>RANK(AL24,$AL$10:$AL$90,0)</f>
        <v>15</v>
      </c>
      <c r="AN24" s="22">
        <f t="shared" si="2"/>
        <v>124</v>
      </c>
      <c r="AO24" s="23">
        <f t="shared" si="3"/>
        <v>0</v>
      </c>
      <c r="AP24" s="23">
        <f t="shared" si="4"/>
        <v>0</v>
      </c>
      <c r="AQ24" s="23">
        <f t="shared" si="5"/>
        <v>0</v>
      </c>
      <c r="AR24" s="23">
        <f t="shared" si="6"/>
        <v>0</v>
      </c>
      <c r="AS24" s="23">
        <f t="shared" si="7"/>
        <v>0</v>
      </c>
      <c r="AT24" s="23">
        <f t="shared" si="8"/>
        <v>0</v>
      </c>
      <c r="AU24" s="23">
        <f t="shared" si="9"/>
        <v>0</v>
      </c>
      <c r="AV24" s="23">
        <f t="shared" si="10"/>
        <v>0</v>
      </c>
      <c r="AW24" s="23">
        <f t="shared" si="11"/>
        <v>0</v>
      </c>
      <c r="AX24" s="23">
        <f t="shared" si="12"/>
        <v>0</v>
      </c>
      <c r="AY24" s="23">
        <f t="shared" si="13"/>
        <v>0</v>
      </c>
      <c r="AZ24" s="23">
        <f t="shared" si="14"/>
        <v>0</v>
      </c>
      <c r="BA24" s="23">
        <f t="shared" si="15"/>
        <v>0</v>
      </c>
      <c r="BB24" s="27">
        <f t="shared" si="16"/>
        <v>0</v>
      </c>
      <c r="BC24" s="27">
        <f t="shared" si="17"/>
        <v>0</v>
      </c>
    </row>
    <row r="25" spans="1:55" s="6" customFormat="1" ht="15" x14ac:dyDescent="0.25">
      <c r="A25" s="21">
        <f>AM25</f>
        <v>16</v>
      </c>
      <c r="B25" s="78" t="s">
        <v>71</v>
      </c>
      <c r="C25" s="76">
        <v>2001</v>
      </c>
      <c r="D25" s="76" t="s">
        <v>15</v>
      </c>
      <c r="E25" s="77">
        <v>2670554</v>
      </c>
      <c r="F25" s="75">
        <v>17</v>
      </c>
      <c r="G25" s="25">
        <f>IF(F25="",0,VLOOKUP(F25,'points ind'!$A$2:$B$52,2,FALSE))</f>
        <v>38</v>
      </c>
      <c r="H25" s="48">
        <f>IF(F25="",0,VLOOKUP(F25,'points clubs'!$A$2:$B$51,2,FALSE))</f>
        <v>8</v>
      </c>
      <c r="I25" s="52"/>
      <c r="J25" s="53">
        <f>IF(I25="",0,VLOOKUP(I25,'points ind'!$A$2:$B$52,2,FALSE))</f>
        <v>0</v>
      </c>
      <c r="K25" s="51">
        <f>IF(I25="",0,VLOOKUP(I25,'points clubs'!$A$2:$B$51,2,FALSE))</f>
        <v>0</v>
      </c>
      <c r="L25" s="41">
        <v>22</v>
      </c>
      <c r="M25" s="25">
        <f>IF(L25="",0,VLOOKUP(L25,'points ind'!$A$2:$B$52,2,FALSE))</f>
        <v>28</v>
      </c>
      <c r="N25" s="48">
        <f>IF(L25="",0,VLOOKUP(L25,'points clubs'!$A$2:$B$51,2,FALSE))</f>
        <v>0</v>
      </c>
      <c r="O25" s="41">
        <v>15</v>
      </c>
      <c r="P25" s="25">
        <f>IF(O25="",0,VLOOKUP(O25,'points ind'!$A$2:$B$52,2,FALSE))</f>
        <v>42</v>
      </c>
      <c r="Q25" s="48">
        <f>IF(O25="",0,VLOOKUP(O25,'points clubs'!$A$2:$B$51,2,FALSE))</f>
        <v>12</v>
      </c>
      <c r="R25" s="41">
        <v>16</v>
      </c>
      <c r="S25" s="25">
        <f>IF(R25="",0,VLOOKUP(R25,'points ind'!$A$2:$B$52,2,FALSE))</f>
        <v>40</v>
      </c>
      <c r="T25" s="48">
        <f>IF(R25="",0,VLOOKUP(R25,'points clubs'!$A$2:$B$51,2,FALSE))</f>
        <v>10</v>
      </c>
      <c r="U25" s="41">
        <v>21</v>
      </c>
      <c r="V25" s="25">
        <f>IF(U25="",0,VLOOKUP(U25,'points ind'!$A$2:$B$52,2,FALSE))</f>
        <v>30</v>
      </c>
      <c r="W25" s="48">
        <f>IF(U25="",0,VLOOKUP(U25,'points clubs'!$A$2:$B$51,2,FALSE))</f>
        <v>0</v>
      </c>
      <c r="X25" s="41">
        <v>25</v>
      </c>
      <c r="Y25" s="25">
        <f>IF(X25="",0,VLOOKUP(X25,'points ind'!$A$2:$B$52,2,FALSE))</f>
        <v>22</v>
      </c>
      <c r="Z25" s="48">
        <f>IF(X25="",0,VLOOKUP(X25,'points clubs'!$A$2:$B$51,2,FALSE))</f>
        <v>0</v>
      </c>
      <c r="AA25" s="41">
        <v>19</v>
      </c>
      <c r="AB25" s="25">
        <f>IF(AA25="",0,VLOOKUP(AA25,'points ind'!$A$2:$B$52,2,FALSE))</f>
        <v>34</v>
      </c>
      <c r="AC25" s="48">
        <f>IF(AA25="",0,VLOOKUP(AA25,'points clubs'!$A$2:$B$51,2,FALSE))</f>
        <v>4</v>
      </c>
      <c r="AD25" s="41">
        <v>8</v>
      </c>
      <c r="AE25" s="25">
        <f>IF(AD25="",0,VLOOKUP(AD25,'points ind'!$A$2:$B$52,2,FALSE))</f>
        <v>65</v>
      </c>
      <c r="AF25" s="48">
        <f>IF(AD25="",0,VLOOKUP(AD25,'points clubs'!$A$2:$B$51,2,FALSE))</f>
        <v>30</v>
      </c>
      <c r="AG25" s="41">
        <v>6</v>
      </c>
      <c r="AH25" s="25">
        <f>IF(AG25="",0,VLOOKUP(AG25,'points ind'!$A$2:$B$52,2,FALSE))</f>
        <v>75</v>
      </c>
      <c r="AI25" s="48">
        <f>IF(AG25="",0,VLOOKUP(AG25,'points clubs'!$A$2:$B$51,2,FALSE))</f>
        <v>50</v>
      </c>
      <c r="AJ25" s="26">
        <f>G25+J25+M25+P25+S25+V25+Y25+AB25+AE25+AH25</f>
        <v>374</v>
      </c>
      <c r="AK25" s="63">
        <f>RANK(AJ25,$AJ$10:$AJ$60,0)</f>
        <v>14</v>
      </c>
      <c r="AL25" s="255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260</v>
      </c>
      <c r="AM25" s="258">
        <f>RANK(AL25,$AL$10:$AL$90,0)</f>
        <v>16</v>
      </c>
      <c r="AN25" s="22">
        <f t="shared" si="2"/>
        <v>0</v>
      </c>
      <c r="AO25" s="23">
        <f t="shared" si="3"/>
        <v>0</v>
      </c>
      <c r="AP25" s="23">
        <f t="shared" si="4"/>
        <v>0</v>
      </c>
      <c r="AQ25" s="23">
        <f t="shared" si="5"/>
        <v>0</v>
      </c>
      <c r="AR25" s="23">
        <f t="shared" si="6"/>
        <v>0</v>
      </c>
      <c r="AS25" s="23">
        <f t="shared" si="7"/>
        <v>114</v>
      </c>
      <c r="AT25" s="23">
        <f t="shared" si="8"/>
        <v>0</v>
      </c>
      <c r="AU25" s="23">
        <f t="shared" si="9"/>
        <v>0</v>
      </c>
      <c r="AV25" s="23">
        <f t="shared" si="10"/>
        <v>0</v>
      </c>
      <c r="AW25" s="23">
        <f t="shared" si="11"/>
        <v>0</v>
      </c>
      <c r="AX25" s="23">
        <f t="shared" si="12"/>
        <v>0</v>
      </c>
      <c r="AY25" s="23">
        <f t="shared" si="13"/>
        <v>0</v>
      </c>
      <c r="AZ25" s="23">
        <f t="shared" si="14"/>
        <v>0</v>
      </c>
      <c r="BA25" s="23">
        <f t="shared" si="15"/>
        <v>0</v>
      </c>
      <c r="BB25" s="27">
        <f t="shared" si="16"/>
        <v>0</v>
      </c>
      <c r="BC25" s="27">
        <f t="shared" si="17"/>
        <v>0</v>
      </c>
    </row>
    <row r="26" spans="1:55" s="6" customFormat="1" ht="15" x14ac:dyDescent="0.25">
      <c r="A26" s="21">
        <f>AM26</f>
        <v>17</v>
      </c>
      <c r="B26" s="78" t="s">
        <v>69</v>
      </c>
      <c r="C26" s="76">
        <v>2001</v>
      </c>
      <c r="D26" s="76" t="s">
        <v>11</v>
      </c>
      <c r="E26" s="77">
        <v>2659922</v>
      </c>
      <c r="F26" s="75">
        <v>15</v>
      </c>
      <c r="G26" s="25">
        <f>IF(F26="",0,VLOOKUP(F26,'points ind'!$A$2:$B$52,2,FALSE))</f>
        <v>42</v>
      </c>
      <c r="H26" s="48">
        <f>IF(F26="",0,VLOOKUP(F26,'points clubs'!$A$2:$B$51,2,FALSE))</f>
        <v>12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41">
        <v>15</v>
      </c>
      <c r="M26" s="25">
        <f>IF(L26="",0,VLOOKUP(L26,'points ind'!$A$2:$B$52,2,FALSE))</f>
        <v>42</v>
      </c>
      <c r="N26" s="48">
        <f>IF(L26="",0,VLOOKUP(L26,'points clubs'!$A$2:$B$51,2,FALSE))</f>
        <v>12</v>
      </c>
      <c r="O26" s="141">
        <v>17</v>
      </c>
      <c r="P26" s="25">
        <f>IF(O26="",0,VLOOKUP(O26,'points ind'!$A$2:$B$52,2,FALSE))</f>
        <v>38</v>
      </c>
      <c r="Q26" s="48">
        <f>IF(O26="",0,VLOOKUP(O26,'points clubs'!$A$2:$B$51,2,FALSE))</f>
        <v>8</v>
      </c>
      <c r="R26" s="141">
        <v>12</v>
      </c>
      <c r="S26" s="25">
        <f>IF(R26="",0,VLOOKUP(R26,'points ind'!$A$2:$B$52,2,FALSE))</f>
        <v>48</v>
      </c>
      <c r="T26" s="48">
        <f>IF(R26="",0,VLOOKUP(R26,'points clubs'!$A$2:$B$51,2,FALSE))</f>
        <v>18</v>
      </c>
      <c r="U26" s="42"/>
      <c r="V26" s="25">
        <f>IF(U26="",0,VLOOKUP(U26,'points ind'!$A$2:$B$52,2,FALSE))</f>
        <v>0</v>
      </c>
      <c r="W26" s="48">
        <f>IF(U26="",0,VLOOKUP(U26,'points clubs'!$A$2:$B$51,2,FALSE))</f>
        <v>0</v>
      </c>
      <c r="X26" s="42">
        <v>14</v>
      </c>
      <c r="Y26" s="25">
        <f>IF(X26="",0,VLOOKUP(X26,'points ind'!$A$2:$B$52,2,FALSE))</f>
        <v>44</v>
      </c>
      <c r="Z26" s="48">
        <f>IF(X26="",0,VLOOKUP(X26,'points clubs'!$A$2:$B$51,2,FALSE))</f>
        <v>14</v>
      </c>
      <c r="AA26" s="42">
        <v>16</v>
      </c>
      <c r="AB26" s="25">
        <f>IF(AA26="",0,VLOOKUP(AA26,'points ind'!$A$2:$B$52,2,FALSE))</f>
        <v>40</v>
      </c>
      <c r="AC26" s="48">
        <f>IF(AA26="",0,VLOOKUP(AA26,'points clubs'!$A$2:$B$51,2,FALSE))</f>
        <v>10</v>
      </c>
      <c r="AD26" s="42">
        <v>6</v>
      </c>
      <c r="AE26" s="25">
        <f>IF(AD26="",0,VLOOKUP(AD26,'points ind'!$A$2:$B$52,2,FALSE))</f>
        <v>75</v>
      </c>
      <c r="AF26" s="48">
        <f>IF(AD26="",0,VLOOKUP(AD26,'points clubs'!$A$2:$B$51,2,FALSE))</f>
        <v>50</v>
      </c>
      <c r="AG26" s="41">
        <v>14</v>
      </c>
      <c r="AH26" s="25">
        <f>IF(AG26="",0,VLOOKUP(AG26,'points ind'!$A$2:$B$52,2,FALSE))</f>
        <v>44</v>
      </c>
      <c r="AI26" s="48">
        <f>IF(AG26="",0,VLOOKUP(AG26,'points clubs'!$A$2:$B$51,2,FALSE))</f>
        <v>14</v>
      </c>
      <c r="AJ26" s="26">
        <f>G26+J26+M26+P26+S26+V26+Y26+AB26+AE26+AH26</f>
        <v>373</v>
      </c>
      <c r="AK26" s="63">
        <f>RANK(AJ26,$AJ$10:$AJ$60,0)</f>
        <v>15</v>
      </c>
      <c r="AL26" s="255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253</v>
      </c>
      <c r="AM26" s="258">
        <f>RANK(AL26,$AL$10:$AL$90,0)</f>
        <v>17</v>
      </c>
      <c r="AN26" s="22">
        <f t="shared" si="2"/>
        <v>0</v>
      </c>
      <c r="AO26" s="23">
        <f t="shared" si="3"/>
        <v>138</v>
      </c>
      <c r="AP26" s="23">
        <f t="shared" si="4"/>
        <v>0</v>
      </c>
      <c r="AQ26" s="23">
        <f t="shared" si="5"/>
        <v>0</v>
      </c>
      <c r="AR26" s="23">
        <f t="shared" si="6"/>
        <v>0</v>
      </c>
      <c r="AS26" s="23">
        <f t="shared" si="7"/>
        <v>0</v>
      </c>
      <c r="AT26" s="23">
        <f t="shared" si="8"/>
        <v>0</v>
      </c>
      <c r="AU26" s="23">
        <f t="shared" si="9"/>
        <v>0</v>
      </c>
      <c r="AV26" s="23">
        <f t="shared" si="10"/>
        <v>0</v>
      </c>
      <c r="AW26" s="23">
        <f t="shared" si="11"/>
        <v>0</v>
      </c>
      <c r="AX26" s="23">
        <f t="shared" si="12"/>
        <v>0</v>
      </c>
      <c r="AY26" s="23">
        <f t="shared" si="13"/>
        <v>0</v>
      </c>
      <c r="AZ26" s="23">
        <f t="shared" si="14"/>
        <v>0</v>
      </c>
      <c r="BA26" s="23">
        <f t="shared" si="15"/>
        <v>0</v>
      </c>
      <c r="BB26" s="27">
        <f t="shared" si="16"/>
        <v>0</v>
      </c>
      <c r="BC26" s="226">
        <f t="shared" si="17"/>
        <v>0</v>
      </c>
    </row>
    <row r="27" spans="1:55" s="6" customFormat="1" ht="15" x14ac:dyDescent="0.25">
      <c r="A27" s="21">
        <f>AM27</f>
        <v>18</v>
      </c>
      <c r="B27" s="72" t="s">
        <v>73</v>
      </c>
      <c r="C27" s="73">
        <v>2002</v>
      </c>
      <c r="D27" s="73" t="s">
        <v>21</v>
      </c>
      <c r="E27" s="74">
        <v>2648985</v>
      </c>
      <c r="F27" s="75">
        <v>19</v>
      </c>
      <c r="G27" s="25">
        <f>IF(F27="",0,VLOOKUP(F27,'points ind'!$A$2:$B$52,2,FALSE))</f>
        <v>34</v>
      </c>
      <c r="H27" s="48">
        <f>IF(F27="",0,VLOOKUP(F27,'points clubs'!$A$2:$B$51,2,FALSE))</f>
        <v>4</v>
      </c>
      <c r="I27" s="52"/>
      <c r="J27" s="53">
        <f>IF(I27="",0,VLOOKUP(I27,'points ind'!$A$2:$B$52,2,FALSE))</f>
        <v>0</v>
      </c>
      <c r="K27" s="51">
        <f>IF(I27="",0,VLOOKUP(I27,'points clubs'!$A$2:$B$51,2,FALSE))</f>
        <v>0</v>
      </c>
      <c r="L27" s="41">
        <v>20</v>
      </c>
      <c r="M27" s="25">
        <f>IF(L27="",0,VLOOKUP(L27,'points ind'!$A$2:$B$52,2,FALSE))</f>
        <v>32</v>
      </c>
      <c r="N27" s="48">
        <f>IF(L27="",0,VLOOKUP(L27,'points clubs'!$A$2:$B$51,2,FALSE))</f>
        <v>2</v>
      </c>
      <c r="O27" s="41">
        <v>14</v>
      </c>
      <c r="P27" s="25">
        <f>IF(O27="",0,VLOOKUP(O27,'points ind'!$A$2:$B$52,2,FALSE))</f>
        <v>44</v>
      </c>
      <c r="Q27" s="48">
        <f>IF(O27="",0,VLOOKUP(O27,'points clubs'!$A$2:$B$51,2,FALSE))</f>
        <v>14</v>
      </c>
      <c r="R27" s="41">
        <v>14</v>
      </c>
      <c r="S27" s="25">
        <f>IF(R27="",0,VLOOKUP(R27,'points ind'!$A$2:$B$52,2,FALSE))</f>
        <v>44</v>
      </c>
      <c r="T27" s="48">
        <f>IF(R27="",0,VLOOKUP(R27,'points clubs'!$A$2:$B$51,2,FALSE))</f>
        <v>14</v>
      </c>
      <c r="U27" s="41">
        <v>15</v>
      </c>
      <c r="V27" s="25">
        <f>IF(U27="",0,VLOOKUP(U27,'points ind'!$A$2:$B$52,2,FALSE))</f>
        <v>42</v>
      </c>
      <c r="W27" s="48">
        <f>IF(U27="",0,VLOOKUP(U27,'points clubs'!$A$2:$B$51,2,FALSE))</f>
        <v>12</v>
      </c>
      <c r="X27" s="42">
        <v>7</v>
      </c>
      <c r="Y27" s="25">
        <f>IF(X27="",0,VLOOKUP(X27,'points ind'!$A$2:$B$52,2,FALSE))</f>
        <v>70</v>
      </c>
      <c r="Z27" s="48">
        <f>IF(X27="",0,VLOOKUP(X27,'points clubs'!$A$2:$B$51,2,FALSE))</f>
        <v>40</v>
      </c>
      <c r="AA27" s="42">
        <v>15</v>
      </c>
      <c r="AB27" s="25">
        <f>IF(AA27="",0,VLOOKUP(AA27,'points ind'!$A$2:$B$52,2,FALSE))</f>
        <v>42</v>
      </c>
      <c r="AC27" s="48">
        <f>IF(AA27="",0,VLOOKUP(AA27,'points clubs'!$A$2:$B$51,2,FALSE))</f>
        <v>12</v>
      </c>
      <c r="AD27" s="42"/>
      <c r="AE27" s="25">
        <f>IF(AD27="",0,VLOOKUP(AD27,'points ind'!$A$2:$B$52,2,FALSE))</f>
        <v>0</v>
      </c>
      <c r="AF27" s="48">
        <f>IF(AD27="",0,VLOOKUP(AD27,'points clubs'!$A$2:$B$51,2,FALSE))</f>
        <v>0</v>
      </c>
      <c r="AG27" s="41"/>
      <c r="AH27" s="25">
        <f>IF(AG27="",0,VLOOKUP(AG27,'points ind'!$A$2:$B$52,2,FALSE))</f>
        <v>0</v>
      </c>
      <c r="AI27" s="48">
        <f>IF(AG27="",0,VLOOKUP(AG27,'points clubs'!$A$2:$B$51,2,FALSE))</f>
        <v>0</v>
      </c>
      <c r="AJ27" s="26">
        <f>G27+J27+M27+P27+S27+V27+Y27+AB27+AE27+AH27</f>
        <v>308</v>
      </c>
      <c r="AK27" s="63">
        <f>RANK(AJ27,$AJ$10:$AJ$60,0)</f>
        <v>20</v>
      </c>
      <c r="AL27" s="255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242</v>
      </c>
      <c r="AM27" s="258">
        <f>RANK(AL27,$AL$10:$AL$90,0)</f>
        <v>18</v>
      </c>
      <c r="AN27" s="22">
        <f t="shared" si="2"/>
        <v>0</v>
      </c>
      <c r="AO27" s="23">
        <f t="shared" si="3"/>
        <v>0</v>
      </c>
      <c r="AP27" s="23">
        <f t="shared" si="4"/>
        <v>0</v>
      </c>
      <c r="AQ27" s="23">
        <f t="shared" si="5"/>
        <v>0</v>
      </c>
      <c r="AR27" s="23">
        <f t="shared" si="6"/>
        <v>0</v>
      </c>
      <c r="AS27" s="23">
        <f t="shared" si="7"/>
        <v>0</v>
      </c>
      <c r="AT27" s="23">
        <f t="shared" si="8"/>
        <v>0</v>
      </c>
      <c r="AU27" s="23">
        <f t="shared" si="9"/>
        <v>0</v>
      </c>
      <c r="AV27" s="23">
        <f t="shared" si="10"/>
        <v>0</v>
      </c>
      <c r="AW27" s="23">
        <f t="shared" si="11"/>
        <v>0</v>
      </c>
      <c r="AX27" s="23">
        <f t="shared" si="12"/>
        <v>0</v>
      </c>
      <c r="AY27" s="23">
        <f t="shared" si="13"/>
        <v>98</v>
      </c>
      <c r="AZ27" s="23">
        <f t="shared" si="14"/>
        <v>0</v>
      </c>
      <c r="BA27" s="23">
        <f t="shared" si="15"/>
        <v>0</v>
      </c>
      <c r="BB27" s="27">
        <f t="shared" si="16"/>
        <v>0</v>
      </c>
      <c r="BC27" s="226">
        <f t="shared" si="17"/>
        <v>0</v>
      </c>
    </row>
    <row r="28" spans="1:55" s="6" customFormat="1" ht="15" x14ac:dyDescent="0.25">
      <c r="A28" s="21">
        <f>AM28</f>
        <v>19</v>
      </c>
      <c r="B28" s="78" t="s">
        <v>65</v>
      </c>
      <c r="C28" s="79">
        <v>2001</v>
      </c>
      <c r="D28" s="79" t="s">
        <v>11</v>
      </c>
      <c r="E28" s="80">
        <v>2665307</v>
      </c>
      <c r="F28" s="75">
        <v>11</v>
      </c>
      <c r="G28" s="25">
        <f>IF(F28="",0,VLOOKUP(F28,'points ind'!$A$2:$B$52,2,FALSE))</f>
        <v>50</v>
      </c>
      <c r="H28" s="48">
        <f>IF(F28="",0,VLOOKUP(F28,'points clubs'!$A$2:$B$51,2,FALSE))</f>
        <v>20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41">
        <v>12</v>
      </c>
      <c r="M28" s="25">
        <f>IF(L28="",0,VLOOKUP(L28,'points ind'!$A$2:$B$52,2,FALSE))</f>
        <v>48</v>
      </c>
      <c r="N28" s="48">
        <f>IF(L28="",0,VLOOKUP(L28,'points clubs'!$A$2:$B$51,2,FALSE))</f>
        <v>18</v>
      </c>
      <c r="O28" s="41">
        <v>24</v>
      </c>
      <c r="P28" s="25">
        <f>IF(O28="",0,VLOOKUP(O28,'points ind'!$A$2:$B$52,2,FALSE))</f>
        <v>24</v>
      </c>
      <c r="Q28" s="48">
        <f>IF(O28="",0,VLOOKUP(O28,'points clubs'!$A$2:$B$51,2,FALSE))</f>
        <v>0</v>
      </c>
      <c r="R28" s="41">
        <v>25</v>
      </c>
      <c r="S28" s="25">
        <f>IF(R28="",0,VLOOKUP(R28,'points ind'!$A$2:$B$52,2,FALSE))</f>
        <v>22</v>
      </c>
      <c r="T28" s="48">
        <f>IF(R28="",0,VLOOKUP(R28,'points clubs'!$A$2:$B$51,2,FALSE))</f>
        <v>0</v>
      </c>
      <c r="U28" s="41">
        <v>18</v>
      </c>
      <c r="V28" s="25">
        <f>IF(U28="",0,VLOOKUP(U28,'points ind'!$A$2:$B$52,2,FALSE))</f>
        <v>36</v>
      </c>
      <c r="W28" s="48">
        <f>IF(U28="",0,VLOOKUP(U28,'points clubs'!$A$2:$B$51,2,FALSE))</f>
        <v>6</v>
      </c>
      <c r="X28" s="41"/>
      <c r="Y28" s="25">
        <f>IF(X28="",0,VLOOKUP(X28,'points ind'!$A$2:$B$52,2,FALSE))</f>
        <v>0</v>
      </c>
      <c r="Z28" s="48">
        <f>IF(X28="",0,VLOOKUP(X28,'points clubs'!$A$2:$B$51,2,FALSE))</f>
        <v>0</v>
      </c>
      <c r="AA28" s="41">
        <v>10</v>
      </c>
      <c r="AB28" s="25">
        <f>IF(AA28="",0,VLOOKUP(AA28,'points ind'!$A$2:$B$52,2,FALSE))</f>
        <v>55</v>
      </c>
      <c r="AC28" s="48">
        <f>IF(AA28="",0,VLOOKUP(AA28,'points clubs'!$A$2:$B$51,2,FALSE))</f>
        <v>22</v>
      </c>
      <c r="AD28" s="41">
        <v>13</v>
      </c>
      <c r="AE28" s="25">
        <f>IF(AD28="",0,VLOOKUP(AD28,'points ind'!$A$2:$B$52,2,FALSE))</f>
        <v>46</v>
      </c>
      <c r="AF28" s="48">
        <f>IF(AD28="",0,VLOOKUP(AD28,'points clubs'!$A$2:$B$51,2,FALSE))</f>
        <v>16</v>
      </c>
      <c r="AG28" s="41">
        <v>16</v>
      </c>
      <c r="AH28" s="25">
        <f>IF(AG28="",0,VLOOKUP(AG28,'points ind'!$A$2:$B$52,2,FALSE))</f>
        <v>40</v>
      </c>
      <c r="AI28" s="48">
        <f>IF(AG28="",0,VLOOKUP(AG28,'points clubs'!$A$2:$B$51,2,FALSE))</f>
        <v>10</v>
      </c>
      <c r="AJ28" s="26">
        <f>G28+J28+M28+P28+S28+V28+Y28+AB28+AE28+AH28</f>
        <v>321</v>
      </c>
      <c r="AK28" s="63">
        <f>RANK(AJ28,$AJ$10:$AJ$60,0)</f>
        <v>18</v>
      </c>
      <c r="AL28" s="255">
        <f>IF(AG28&gt;0,(LARGE((G28,M28,P28,S28,V28,Y28,AB28,AE28),1)+LARGE((G28,M28,P28,S28,V28,Y28,AB28,AE28),2)+LARGE((G28,M28,P28,S28,V28,Y28,AB28,AE28),3)+LARGE((G28,M28,P28,S28,V28,Y28,AB28,AE28),4)+AH28),(LARGE((G28,M28,P28,S28,V28,Y28,AB28,AE28),1)+LARGE((G28,M28,P28,S28,V28,Y28,AB28,AE28),2)+LARGE((G28,M28,P28,S28,V28,Y28,AB28,AE28),3)+LARGE((G28,M28,P28,S28,V28,Y28,AB28,AE28),4)+LARGE((G28,M28,P28,S28,V28,Y28,AB28,AE28),5)))</f>
        <v>239</v>
      </c>
      <c r="AM28" s="258">
        <f>RANK(AL28,$AL$10:$AL$90,0)</f>
        <v>19</v>
      </c>
      <c r="AN28" s="22">
        <f t="shared" si="2"/>
        <v>0</v>
      </c>
      <c r="AO28" s="23">
        <f t="shared" si="3"/>
        <v>92</v>
      </c>
      <c r="AP28" s="23">
        <f t="shared" si="4"/>
        <v>0</v>
      </c>
      <c r="AQ28" s="23">
        <f t="shared" si="5"/>
        <v>0</v>
      </c>
      <c r="AR28" s="23">
        <f t="shared" si="6"/>
        <v>0</v>
      </c>
      <c r="AS28" s="23">
        <f t="shared" si="7"/>
        <v>0</v>
      </c>
      <c r="AT28" s="23">
        <f t="shared" si="8"/>
        <v>0</v>
      </c>
      <c r="AU28" s="23">
        <f t="shared" si="9"/>
        <v>0</v>
      </c>
      <c r="AV28" s="23">
        <f t="shared" si="10"/>
        <v>0</v>
      </c>
      <c r="AW28" s="23">
        <f t="shared" si="11"/>
        <v>0</v>
      </c>
      <c r="AX28" s="23">
        <f t="shared" si="12"/>
        <v>0</v>
      </c>
      <c r="AY28" s="23">
        <f t="shared" si="13"/>
        <v>0</v>
      </c>
      <c r="AZ28" s="23">
        <f t="shared" si="14"/>
        <v>0</v>
      </c>
      <c r="BA28" s="23">
        <f t="shared" si="15"/>
        <v>0</v>
      </c>
      <c r="BB28" s="27">
        <f t="shared" si="16"/>
        <v>0</v>
      </c>
      <c r="BC28" s="226">
        <f t="shared" si="17"/>
        <v>0</v>
      </c>
    </row>
    <row r="29" spans="1:55" s="6" customFormat="1" ht="15" x14ac:dyDescent="0.25">
      <c r="A29" s="21">
        <f>AM29</f>
        <v>20</v>
      </c>
      <c r="B29" s="72" t="s">
        <v>70</v>
      </c>
      <c r="C29" s="73">
        <v>2002</v>
      </c>
      <c r="D29" s="73" t="s">
        <v>11</v>
      </c>
      <c r="E29" s="74">
        <v>2670554</v>
      </c>
      <c r="F29" s="75">
        <v>16</v>
      </c>
      <c r="G29" s="25">
        <f>IF(F29="",0,VLOOKUP(F29,'points ind'!$A$2:$B$52,2,FALSE))</f>
        <v>40</v>
      </c>
      <c r="H29" s="48">
        <f>IF(F29="",0,VLOOKUP(F29,'points clubs'!$A$2:$B$51,2,FALSE))</f>
        <v>10</v>
      </c>
      <c r="I29" s="54"/>
      <c r="J29" s="53">
        <f>IF(I29="",0,VLOOKUP(I29,'points ind'!$A$2:$B$52,2,FALSE))</f>
        <v>0</v>
      </c>
      <c r="K29" s="51">
        <f>IF(I29="",0,VLOOKUP(I29,'points clubs'!$A$2:$B$51,2,FALSE))</f>
        <v>0</v>
      </c>
      <c r="L29" s="42"/>
      <c r="M29" s="25">
        <f>IF(L29="",0,VLOOKUP(L29,'points ind'!$A$2:$B$52,2,FALSE))</f>
        <v>0</v>
      </c>
      <c r="N29" s="48">
        <f>IF(L29="",0,VLOOKUP(L29,'points clubs'!$A$2:$B$51,2,FALSE))</f>
        <v>0</v>
      </c>
      <c r="O29" s="41">
        <v>10</v>
      </c>
      <c r="P29" s="25">
        <f>IF(O29="",0,VLOOKUP(O29,'points ind'!$A$2:$B$52,2,FALSE))</f>
        <v>55</v>
      </c>
      <c r="Q29" s="48">
        <f>IF(O29="",0,VLOOKUP(O29,'points clubs'!$A$2:$B$51,2,FALSE))</f>
        <v>22</v>
      </c>
      <c r="R29" s="41"/>
      <c r="S29" s="25">
        <f>IF(R29="",0,VLOOKUP(R29,'points ind'!$A$2:$B$52,2,FALSE))</f>
        <v>0</v>
      </c>
      <c r="T29" s="48">
        <f>IF(R29="",0,VLOOKUP(R29,'points clubs'!$A$2:$B$51,2,FALSE))</f>
        <v>0</v>
      </c>
      <c r="U29" s="41">
        <v>25</v>
      </c>
      <c r="V29" s="25">
        <f>IF(U29="",0,VLOOKUP(U29,'points ind'!$A$2:$B$52,2,FALSE))</f>
        <v>22</v>
      </c>
      <c r="W29" s="48">
        <f>IF(U29="",0,VLOOKUP(U29,'points clubs'!$A$2:$B$51,2,FALSE))</f>
        <v>0</v>
      </c>
      <c r="X29" s="41">
        <v>23</v>
      </c>
      <c r="Y29" s="25">
        <f>IF(X29="",0,VLOOKUP(X29,'points ind'!$A$2:$B$52,2,FALSE))</f>
        <v>26</v>
      </c>
      <c r="Z29" s="48">
        <f>IF(X29="",0,VLOOKUP(X29,'points clubs'!$A$2:$B$51,2,FALSE))</f>
        <v>0</v>
      </c>
      <c r="AA29" s="41">
        <v>9</v>
      </c>
      <c r="AB29" s="25">
        <f>IF(AA29="",0,VLOOKUP(AA29,'points ind'!$A$2:$B$52,2,FALSE))</f>
        <v>60</v>
      </c>
      <c r="AC29" s="48">
        <f>IF(AA29="",0,VLOOKUP(AA29,'points clubs'!$A$2:$B$51,2,FALSE))</f>
        <v>25</v>
      </c>
      <c r="AD29" s="41">
        <v>17</v>
      </c>
      <c r="AE29" s="25">
        <f>IF(AD29="",0,VLOOKUP(AD29,'points ind'!$A$2:$B$52,2,FALSE))</f>
        <v>38</v>
      </c>
      <c r="AF29" s="48">
        <f>IF(AD29="",0,VLOOKUP(AD29,'points clubs'!$A$2:$B$51,2,FALSE))</f>
        <v>8</v>
      </c>
      <c r="AG29" s="41"/>
      <c r="AH29" s="25">
        <f>IF(AG29="",0,VLOOKUP(AG29,'points ind'!$A$2:$B$52,2,FALSE))</f>
        <v>0</v>
      </c>
      <c r="AI29" s="48">
        <f>IF(AG29="",0,VLOOKUP(AG29,'points clubs'!$A$2:$B$51,2,FALSE))</f>
        <v>0</v>
      </c>
      <c r="AJ29" s="26">
        <f>G29+J29+M29+P29+S29+V29+Y29+AB29+AE29+AH29</f>
        <v>241</v>
      </c>
      <c r="AK29" s="63">
        <f>RANK(AJ29,$AJ$10:$AJ$60,0)</f>
        <v>23</v>
      </c>
      <c r="AL29" s="255">
        <f>IF(AG29&gt;0,(LARGE((G29,M29,P29,S29,V29,Y29,AB29,AE29),1)+LARGE((G29,M29,P29,S29,V29,Y29,AB29,AE29),2)+LARGE((G29,M29,P29,S29,V29,Y29,AB29,AE29),3)+LARGE((G29,M29,P29,S29,V29,Y29,AB29,AE29),4)+AH29),(LARGE((G29,M29,P29,S29,V29,Y29,AB29,AE29),1)+LARGE((G29,M29,P29,S29,V29,Y29,AB29,AE29),2)+LARGE((G29,M29,P29,S29,V29,Y29,AB29,AE29),3)+LARGE((G29,M29,P29,S29,V29,Y29,AB29,AE29),4)+LARGE((G29,M29,P29,S29,V29,Y29,AB29,AE29),5)))</f>
        <v>219</v>
      </c>
      <c r="AM29" s="258">
        <f>RANK(AL29,$AL$10:$AL$90,0)</f>
        <v>20</v>
      </c>
      <c r="AN29" s="22">
        <f t="shared" si="2"/>
        <v>0</v>
      </c>
      <c r="AO29" s="23">
        <f t="shared" si="3"/>
        <v>65</v>
      </c>
      <c r="AP29" s="23">
        <f t="shared" si="4"/>
        <v>0</v>
      </c>
      <c r="AQ29" s="23">
        <f t="shared" si="5"/>
        <v>0</v>
      </c>
      <c r="AR29" s="23">
        <f t="shared" si="6"/>
        <v>0</v>
      </c>
      <c r="AS29" s="23">
        <f t="shared" si="7"/>
        <v>0</v>
      </c>
      <c r="AT29" s="23">
        <f t="shared" si="8"/>
        <v>0</v>
      </c>
      <c r="AU29" s="23">
        <f t="shared" si="9"/>
        <v>0</v>
      </c>
      <c r="AV29" s="23">
        <f t="shared" si="10"/>
        <v>0</v>
      </c>
      <c r="AW29" s="23">
        <f t="shared" si="11"/>
        <v>0</v>
      </c>
      <c r="AX29" s="23">
        <f t="shared" si="12"/>
        <v>0</v>
      </c>
      <c r="AY29" s="23">
        <f t="shared" si="13"/>
        <v>0</v>
      </c>
      <c r="AZ29" s="23">
        <f t="shared" si="14"/>
        <v>0</v>
      </c>
      <c r="BA29" s="23">
        <f t="shared" si="15"/>
        <v>0</v>
      </c>
      <c r="BB29" s="27">
        <f t="shared" si="16"/>
        <v>0</v>
      </c>
      <c r="BC29" s="226">
        <f t="shared" si="17"/>
        <v>0</v>
      </c>
    </row>
    <row r="30" spans="1:55" s="6" customFormat="1" ht="15" x14ac:dyDescent="0.25">
      <c r="A30" s="21">
        <f>AM30</f>
        <v>21</v>
      </c>
      <c r="B30" s="78" t="s">
        <v>76</v>
      </c>
      <c r="C30" s="76">
        <v>2001</v>
      </c>
      <c r="D30" s="76" t="s">
        <v>18</v>
      </c>
      <c r="E30" s="77">
        <v>2643566</v>
      </c>
      <c r="F30" s="75">
        <v>22</v>
      </c>
      <c r="G30" s="25">
        <f>IF(F30="",0,VLOOKUP(F30,'points ind'!$A$2:$B$52,2,FALSE))</f>
        <v>28</v>
      </c>
      <c r="H30" s="48">
        <f>IF(F30="",0,VLOOKUP(F30,'points clubs'!$A$2:$B$51,2,FALSE))</f>
        <v>0</v>
      </c>
      <c r="I30" s="52"/>
      <c r="J30" s="53">
        <f>IF(I30="",0,VLOOKUP(I30,'points ind'!$A$2:$B$52,2,FALSE))</f>
        <v>0</v>
      </c>
      <c r="K30" s="51">
        <f>IF(I30="",0,VLOOKUP(I30,'points clubs'!$A$2:$B$51,2,FALSE))</f>
        <v>0</v>
      </c>
      <c r="L30" s="41">
        <v>18</v>
      </c>
      <c r="M30" s="25">
        <f>IF(L30="",0,VLOOKUP(L30,'points ind'!$A$2:$B$52,2,FALSE))</f>
        <v>36</v>
      </c>
      <c r="N30" s="48">
        <f>IF(L30="",0,VLOOKUP(L30,'points clubs'!$A$2:$B$51,2,FALSE))</f>
        <v>6</v>
      </c>
      <c r="O30" s="41">
        <v>13</v>
      </c>
      <c r="P30" s="25">
        <f>IF(O30="",0,VLOOKUP(O30,'points ind'!$A$2:$B$52,2,FALSE))</f>
        <v>46</v>
      </c>
      <c r="Q30" s="48">
        <f>IF(O30="",0,VLOOKUP(O30,'points clubs'!$A$2:$B$51,2,FALSE))</f>
        <v>16</v>
      </c>
      <c r="R30" s="41">
        <v>15</v>
      </c>
      <c r="S30" s="25">
        <f>IF(R30="",0,VLOOKUP(R30,'points ind'!$A$2:$B$52,2,FALSE))</f>
        <v>42</v>
      </c>
      <c r="T30" s="48">
        <f>IF(R30="",0,VLOOKUP(R30,'points clubs'!$A$2:$B$51,2,FALSE))</f>
        <v>12</v>
      </c>
      <c r="U30" s="41">
        <v>22</v>
      </c>
      <c r="V30" s="25">
        <f>IF(U30="",0,VLOOKUP(U30,'points ind'!$A$2:$B$52,2,FALSE))</f>
        <v>28</v>
      </c>
      <c r="W30" s="48">
        <f>IF(U30="",0,VLOOKUP(U30,'points clubs'!$A$2:$B$51,2,FALSE))</f>
        <v>0</v>
      </c>
      <c r="X30" s="41">
        <v>17</v>
      </c>
      <c r="Y30" s="25">
        <f>IF(X30="",0,VLOOKUP(X30,'points ind'!$A$2:$B$52,2,FALSE))</f>
        <v>38</v>
      </c>
      <c r="Z30" s="48">
        <f>IF(X30="",0,VLOOKUP(X30,'points clubs'!$A$2:$B$51,2,FALSE))</f>
        <v>8</v>
      </c>
      <c r="AA30" s="41">
        <v>18</v>
      </c>
      <c r="AB30" s="25">
        <f>IF(AA30="",0,VLOOKUP(AA30,'points ind'!$A$2:$B$52,2,FALSE))</f>
        <v>36</v>
      </c>
      <c r="AC30" s="48">
        <f>IF(AA30="",0,VLOOKUP(AA30,'points clubs'!$A$2:$B$51,2,FALSE))</f>
        <v>6</v>
      </c>
      <c r="AD30" s="41">
        <v>16</v>
      </c>
      <c r="AE30" s="25">
        <f>IF(AD30="",0,VLOOKUP(AD30,'points ind'!$A$2:$B$52,2,FALSE))</f>
        <v>40</v>
      </c>
      <c r="AF30" s="48">
        <f>IF(AD30="",0,VLOOKUP(AD30,'points clubs'!$A$2:$B$51,2,FALSE))</f>
        <v>10</v>
      </c>
      <c r="AG30" s="41">
        <v>19</v>
      </c>
      <c r="AH30" s="25">
        <f>IF(AG30="",0,VLOOKUP(AG30,'points ind'!$A$2:$B$52,2,FALSE))</f>
        <v>34</v>
      </c>
      <c r="AI30" s="48">
        <f>IF(AG30="",0,VLOOKUP(AG30,'points clubs'!$A$2:$B$51,2,FALSE))</f>
        <v>4</v>
      </c>
      <c r="AJ30" s="26">
        <f>G30+J30+M30+P30+S30+V30+Y30+AB30+AE30+AH30</f>
        <v>328</v>
      </c>
      <c r="AK30" s="63">
        <f>RANK(AJ30,$AJ$10:$AJ$60,0)</f>
        <v>17</v>
      </c>
      <c r="AL30" s="255">
        <f>IF(AG30&gt;0,(LARGE((G30,M30,P30,S30,V30,Y30,AB30,AE30),1)+LARGE((G30,M30,P30,S30,V30,Y30,AB30,AE30),2)+LARGE((G30,M30,P30,S30,V30,Y30,AB30,AE30),3)+LARGE((G30,M30,P30,S30,V30,Y30,AB30,AE30),4)+AH30),(LARGE((G30,M30,P30,S30,V30,Y30,AB30,AE30),1)+LARGE((G30,M30,P30,S30,V30,Y30,AB30,AE30),2)+LARGE((G30,M30,P30,S30,V30,Y30,AB30,AE30),3)+LARGE((G30,M30,P30,S30,V30,Y30,AB30,AE30),4)+LARGE((G30,M30,P30,S30,V30,Y30,AB30,AE30),5)))</f>
        <v>200</v>
      </c>
      <c r="AM30" s="258">
        <f>RANK(AL30,$AL$10:$AL$90,0)</f>
        <v>21</v>
      </c>
      <c r="AN30" s="22">
        <f t="shared" si="2"/>
        <v>0</v>
      </c>
      <c r="AO30" s="23">
        <f t="shared" si="3"/>
        <v>0</v>
      </c>
      <c r="AP30" s="23">
        <f t="shared" si="4"/>
        <v>0</v>
      </c>
      <c r="AQ30" s="23">
        <f t="shared" si="5"/>
        <v>0</v>
      </c>
      <c r="AR30" s="23">
        <f t="shared" si="6"/>
        <v>0</v>
      </c>
      <c r="AS30" s="23">
        <f t="shared" si="7"/>
        <v>0</v>
      </c>
      <c r="AT30" s="23">
        <f t="shared" si="8"/>
        <v>0</v>
      </c>
      <c r="AU30" s="23">
        <f t="shared" si="9"/>
        <v>0</v>
      </c>
      <c r="AV30" s="23">
        <f t="shared" si="10"/>
        <v>62</v>
      </c>
      <c r="AW30" s="23">
        <f t="shared" si="11"/>
        <v>0</v>
      </c>
      <c r="AX30" s="23">
        <f t="shared" si="12"/>
        <v>0</v>
      </c>
      <c r="AY30" s="23">
        <f t="shared" si="13"/>
        <v>0</v>
      </c>
      <c r="AZ30" s="23">
        <f t="shared" si="14"/>
        <v>0</v>
      </c>
      <c r="BA30" s="23">
        <f t="shared" si="15"/>
        <v>0</v>
      </c>
      <c r="BB30" s="27">
        <f t="shared" si="16"/>
        <v>0</v>
      </c>
      <c r="BC30" s="226">
        <f t="shared" si="17"/>
        <v>0</v>
      </c>
    </row>
    <row r="31" spans="1:55" s="6" customFormat="1" ht="15" x14ac:dyDescent="0.25">
      <c r="A31" s="21">
        <f>AM31</f>
        <v>22</v>
      </c>
      <c r="B31" s="72" t="s">
        <v>77</v>
      </c>
      <c r="C31" s="73">
        <v>2002</v>
      </c>
      <c r="D31" s="73" t="s">
        <v>15</v>
      </c>
      <c r="E31" s="74">
        <v>2665858</v>
      </c>
      <c r="F31" s="75">
        <v>23</v>
      </c>
      <c r="G31" s="25">
        <f>IF(F31="",0,VLOOKUP(F31,'points ind'!$A$2:$B$52,2,FALSE))</f>
        <v>26</v>
      </c>
      <c r="H31" s="48">
        <f>IF(F31="",0,VLOOKUP(F31,'points clubs'!$A$2:$B$51,2,FALSE))</f>
        <v>0</v>
      </c>
      <c r="I31" s="52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>
        <v>24</v>
      </c>
      <c r="M31" s="25">
        <f>IF(L31="",0,VLOOKUP(L31,'points ind'!$A$2:$B$52,2,FALSE))</f>
        <v>24</v>
      </c>
      <c r="N31" s="48">
        <f>IF(L31="",0,VLOOKUP(L31,'points clubs'!$A$2:$B$51,2,FALSE))</f>
        <v>0</v>
      </c>
      <c r="O31" s="41">
        <v>25</v>
      </c>
      <c r="P31" s="25">
        <f>IF(O31="",0,VLOOKUP(O31,'points ind'!$A$2:$B$52,2,FALSE))</f>
        <v>22</v>
      </c>
      <c r="Q31" s="48">
        <f>IF(O31="",0,VLOOKUP(O31,'points clubs'!$A$2:$B$51,2,FALSE))</f>
        <v>0</v>
      </c>
      <c r="R31" s="41">
        <v>23</v>
      </c>
      <c r="S31" s="25">
        <f>IF(R31="",0,VLOOKUP(R31,'points ind'!$A$2:$B$52,2,FALSE))</f>
        <v>26</v>
      </c>
      <c r="T31" s="48">
        <f>IF(R31="",0,VLOOKUP(R31,'points clubs'!$A$2:$B$51,2,FALSE))</f>
        <v>0</v>
      </c>
      <c r="U31" s="42">
        <v>17</v>
      </c>
      <c r="V31" s="25">
        <f>IF(U31="",0,VLOOKUP(U31,'points ind'!$A$2:$B$52,2,FALSE))</f>
        <v>38</v>
      </c>
      <c r="W31" s="48">
        <f>IF(U31="",0,VLOOKUP(U31,'points clubs'!$A$2:$B$51,2,FALSE))</f>
        <v>8</v>
      </c>
      <c r="X31" s="42">
        <v>19</v>
      </c>
      <c r="Y31" s="25">
        <f>IF(X31="",0,VLOOKUP(X31,'points ind'!$A$2:$B$52,2,FALSE))</f>
        <v>34</v>
      </c>
      <c r="Z31" s="48">
        <f>IF(X31="",0,VLOOKUP(X31,'points clubs'!$A$2:$B$51,2,FALSE))</f>
        <v>4</v>
      </c>
      <c r="AA31" s="42">
        <v>17</v>
      </c>
      <c r="AB31" s="25">
        <f>IF(AA31="",0,VLOOKUP(AA31,'points ind'!$A$2:$B$52,2,FALSE))</f>
        <v>38</v>
      </c>
      <c r="AC31" s="48">
        <f>IF(AA31="",0,VLOOKUP(AA31,'points clubs'!$A$2:$B$51,2,FALSE))</f>
        <v>8</v>
      </c>
      <c r="AD31" s="42">
        <v>14</v>
      </c>
      <c r="AE31" s="25">
        <f>IF(AD31="",0,VLOOKUP(AD31,'points ind'!$A$2:$B$52,2,FALSE))</f>
        <v>44</v>
      </c>
      <c r="AF31" s="48">
        <f>IF(AD31="",0,VLOOKUP(AD31,'points clubs'!$A$2:$B$51,2,FALSE))</f>
        <v>14</v>
      </c>
      <c r="AG31" s="41">
        <v>17</v>
      </c>
      <c r="AH31" s="25">
        <f>IF(AG31="",0,VLOOKUP(AG31,'points ind'!$A$2:$B$52,2,FALSE))</f>
        <v>38</v>
      </c>
      <c r="AI31" s="48">
        <f>IF(AG31="",0,VLOOKUP(AG31,'points clubs'!$A$2:$B$51,2,FALSE))</f>
        <v>8</v>
      </c>
      <c r="AJ31" s="26">
        <f>G31+J31+M31+P31+S31+V31+Y31+AB31+AE31+AH31</f>
        <v>290</v>
      </c>
      <c r="AK31" s="63">
        <f>RANK(AJ31,$AJ$10:$AJ$60,0)</f>
        <v>21</v>
      </c>
      <c r="AL31" s="255">
        <f>IF(AG31&gt;0,(LARGE((G31,M31,P31,S31,V31,Y31,AB31,AE31),1)+LARGE((G31,M31,P31,S31,V31,Y31,AB31,AE31),2)+LARGE((G31,M31,P31,S31,V31,Y31,AB31,AE31),3)+LARGE((G31,M31,P31,S31,V31,Y31,AB31,AE31),4)+AH31),(LARGE((G31,M31,P31,S31,V31,Y31,AB31,AE31),1)+LARGE((G31,M31,P31,S31,V31,Y31,AB31,AE31),2)+LARGE((G31,M31,P31,S31,V31,Y31,AB31,AE31),3)+LARGE((G31,M31,P31,S31,V31,Y31,AB31,AE31),4)+LARGE((G31,M31,P31,S31,V31,Y31,AB31,AE31),5)))</f>
        <v>192</v>
      </c>
      <c r="AM31" s="258">
        <f>RANK(AL31,$AL$10:$AL$90,0)</f>
        <v>22</v>
      </c>
      <c r="AN31" s="22">
        <f t="shared" si="2"/>
        <v>0</v>
      </c>
      <c r="AO31" s="23">
        <f t="shared" si="3"/>
        <v>0</v>
      </c>
      <c r="AP31" s="23">
        <f t="shared" si="4"/>
        <v>0</v>
      </c>
      <c r="AQ31" s="23">
        <f t="shared" si="5"/>
        <v>0</v>
      </c>
      <c r="AR31" s="23">
        <f t="shared" si="6"/>
        <v>0</v>
      </c>
      <c r="AS31" s="23">
        <f t="shared" si="7"/>
        <v>42</v>
      </c>
      <c r="AT31" s="23">
        <f t="shared" si="8"/>
        <v>0</v>
      </c>
      <c r="AU31" s="23">
        <f t="shared" si="9"/>
        <v>0</v>
      </c>
      <c r="AV31" s="23">
        <f t="shared" si="10"/>
        <v>0</v>
      </c>
      <c r="AW31" s="23">
        <f t="shared" si="11"/>
        <v>0</v>
      </c>
      <c r="AX31" s="23">
        <f t="shared" si="12"/>
        <v>0</v>
      </c>
      <c r="AY31" s="23">
        <f t="shared" si="13"/>
        <v>0</v>
      </c>
      <c r="AZ31" s="23">
        <f t="shared" si="14"/>
        <v>0</v>
      </c>
      <c r="BA31" s="23">
        <f t="shared" si="15"/>
        <v>0</v>
      </c>
      <c r="BB31" s="27">
        <f t="shared" si="16"/>
        <v>0</v>
      </c>
      <c r="BC31" s="226">
        <f t="shared" si="17"/>
        <v>0</v>
      </c>
    </row>
    <row r="32" spans="1:55" s="6" customFormat="1" ht="15" x14ac:dyDescent="0.25">
      <c r="A32" s="21">
        <f>AM32</f>
        <v>23</v>
      </c>
      <c r="B32" s="72" t="s">
        <v>74</v>
      </c>
      <c r="C32" s="73">
        <v>2002</v>
      </c>
      <c r="D32" s="73" t="s">
        <v>41</v>
      </c>
      <c r="E32" s="74">
        <v>2669082</v>
      </c>
      <c r="F32" s="75">
        <v>20</v>
      </c>
      <c r="G32" s="25">
        <f>IF(F32="",0,VLOOKUP(F32,'points ind'!$A$2:$B$52,2,FALSE))</f>
        <v>32</v>
      </c>
      <c r="H32" s="48">
        <f>IF(F32="",0,VLOOKUP(F32,'points clubs'!$A$2:$B$51,2,FALSE))</f>
        <v>2</v>
      </c>
      <c r="I32" s="52"/>
      <c r="J32" s="53">
        <f>IF(I32="",0,VLOOKUP(I32,'points ind'!$A$2:$B$52,2,FALSE))</f>
        <v>0</v>
      </c>
      <c r="K32" s="51">
        <f>IF(I32="",0,VLOOKUP(I32,'points clubs'!$A$2:$B$51,2,FALSE))</f>
        <v>0</v>
      </c>
      <c r="L32" s="41">
        <v>21</v>
      </c>
      <c r="M32" s="25">
        <f>IF(L32="",0,VLOOKUP(L32,'points ind'!$A$2:$B$52,2,FALSE))</f>
        <v>30</v>
      </c>
      <c r="N32" s="48">
        <f>IF(L32="",0,VLOOKUP(L32,'points clubs'!$A$2:$B$51,2,FALSE))</f>
        <v>0</v>
      </c>
      <c r="O32" s="41">
        <v>18</v>
      </c>
      <c r="P32" s="25">
        <f>IF(O32="",0,VLOOKUP(O32,'points ind'!$A$2:$B$52,2,FALSE))</f>
        <v>36</v>
      </c>
      <c r="Q32" s="48">
        <f>IF(O32="",0,VLOOKUP(O32,'points clubs'!$A$2:$B$51,2,FALSE))</f>
        <v>6</v>
      </c>
      <c r="R32" s="41">
        <v>19</v>
      </c>
      <c r="S32" s="25">
        <f>IF(R32="",0,VLOOKUP(R32,'points ind'!$A$2:$B$52,2,FALSE))</f>
        <v>34</v>
      </c>
      <c r="T32" s="48">
        <f>IF(R32="",0,VLOOKUP(R32,'points clubs'!$A$2:$B$51,2,FALSE))</f>
        <v>4</v>
      </c>
      <c r="U32" s="41">
        <v>27</v>
      </c>
      <c r="V32" s="25">
        <f>IF(U32="",0,VLOOKUP(U32,'points ind'!$A$2:$B$52,2,FALSE))</f>
        <v>18</v>
      </c>
      <c r="W32" s="48">
        <f>IF(U32="",0,VLOOKUP(U32,'points clubs'!$A$2:$B$51,2,FALSE))</f>
        <v>0</v>
      </c>
      <c r="X32" s="42">
        <v>16</v>
      </c>
      <c r="Y32" s="25">
        <f>IF(X32="",0,VLOOKUP(X32,'points ind'!$A$2:$B$52,2,FALSE))</f>
        <v>40</v>
      </c>
      <c r="Z32" s="48">
        <f>IF(X32="",0,VLOOKUP(X32,'points clubs'!$A$2:$B$51,2,FALSE))</f>
        <v>10</v>
      </c>
      <c r="AA32" s="42">
        <v>11</v>
      </c>
      <c r="AB32" s="25">
        <f>IF(AA32="",0,VLOOKUP(AA32,'points ind'!$A$2:$B$52,2,FALSE))</f>
        <v>50</v>
      </c>
      <c r="AC32" s="48">
        <f>IF(AA32="",0,VLOOKUP(AA32,'points clubs'!$A$2:$B$51,2,FALSE))</f>
        <v>20</v>
      </c>
      <c r="AD32" s="42"/>
      <c r="AE32" s="25">
        <f>IF(AD32="",0,VLOOKUP(AD32,'points ind'!$A$2:$B$52,2,FALSE))</f>
        <v>0</v>
      </c>
      <c r="AF32" s="48">
        <f>IF(AD32="",0,VLOOKUP(AD32,'points clubs'!$A$2:$B$51,2,FALSE))</f>
        <v>0</v>
      </c>
      <c r="AG32" s="41">
        <v>22</v>
      </c>
      <c r="AH32" s="25">
        <f>IF(AG32="",0,VLOOKUP(AG32,'points ind'!$A$2:$B$52,2,FALSE))</f>
        <v>28</v>
      </c>
      <c r="AI32" s="48">
        <f>IF(AG32="",0,VLOOKUP(AG32,'points clubs'!$A$2:$B$51,2,FALSE))</f>
        <v>0</v>
      </c>
      <c r="AJ32" s="26">
        <f>G32+J32+M32+P32+S32+V32+Y32+AB32+AE32+AH32</f>
        <v>268</v>
      </c>
      <c r="AK32" s="63">
        <f>RANK(AJ32,$AJ$10:$AJ$60,0)</f>
        <v>22</v>
      </c>
      <c r="AL32" s="255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188</v>
      </c>
      <c r="AM32" s="258">
        <f>RANK(AL32,$AL$10:$AL$90,0)</f>
        <v>23</v>
      </c>
      <c r="AN32" s="22">
        <f t="shared" si="2"/>
        <v>0</v>
      </c>
      <c r="AO32" s="23">
        <f t="shared" si="3"/>
        <v>0</v>
      </c>
      <c r="AP32" s="23">
        <f t="shared" si="4"/>
        <v>0</v>
      </c>
      <c r="AQ32" s="23">
        <f t="shared" si="5"/>
        <v>0</v>
      </c>
      <c r="AR32" s="23">
        <f t="shared" si="6"/>
        <v>42</v>
      </c>
      <c r="AS32" s="23">
        <f t="shared" si="7"/>
        <v>0</v>
      </c>
      <c r="AT32" s="23">
        <f t="shared" si="8"/>
        <v>0</v>
      </c>
      <c r="AU32" s="23">
        <f t="shared" si="9"/>
        <v>0</v>
      </c>
      <c r="AV32" s="23">
        <f t="shared" si="10"/>
        <v>0</v>
      </c>
      <c r="AW32" s="23">
        <f t="shared" si="11"/>
        <v>0</v>
      </c>
      <c r="AX32" s="23">
        <f t="shared" si="12"/>
        <v>0</v>
      </c>
      <c r="AY32" s="23">
        <f t="shared" si="13"/>
        <v>0</v>
      </c>
      <c r="AZ32" s="23">
        <f t="shared" si="14"/>
        <v>0</v>
      </c>
      <c r="BA32" s="23">
        <f t="shared" si="15"/>
        <v>0</v>
      </c>
      <c r="BB32" s="27">
        <f t="shared" si="16"/>
        <v>0</v>
      </c>
      <c r="BC32" s="226">
        <f t="shared" si="17"/>
        <v>0</v>
      </c>
    </row>
    <row r="33" spans="1:55" ht="15" x14ac:dyDescent="0.25">
      <c r="A33" s="21">
        <f>AM33</f>
        <v>24</v>
      </c>
      <c r="B33" s="72" t="s">
        <v>75</v>
      </c>
      <c r="C33" s="73">
        <v>2002</v>
      </c>
      <c r="D33" s="73" t="s">
        <v>20</v>
      </c>
      <c r="E33" s="74">
        <v>2666812</v>
      </c>
      <c r="F33" s="75">
        <v>21</v>
      </c>
      <c r="G33" s="25">
        <f>IF(F33="",0,VLOOKUP(F33,'points ind'!$A$2:$B$52,2,FALSE))</f>
        <v>30</v>
      </c>
      <c r="H33" s="48">
        <f>IF(F33="",0,VLOOKUP(F33,'points clubs'!$A$2:$B$51,2,FALSE))</f>
        <v>0</v>
      </c>
      <c r="I33" s="52"/>
      <c r="J33" s="53">
        <f>IF(I33="",0,VLOOKUP(I33,'points ind'!$A$2:$B$52,2,FALSE))</f>
        <v>0</v>
      </c>
      <c r="K33" s="51">
        <f>IF(I33="",0,VLOOKUP(I33,'points clubs'!$A$2:$B$51,2,FALSE))</f>
        <v>0</v>
      </c>
      <c r="L33" s="41">
        <v>11</v>
      </c>
      <c r="M33" s="25">
        <f>IF(L33="",0,VLOOKUP(L33,'points ind'!$A$2:$B$52,2,FALSE))</f>
        <v>50</v>
      </c>
      <c r="N33" s="48">
        <f>IF(L33="",0,VLOOKUP(L33,'points clubs'!$A$2:$B$51,2,FALSE))</f>
        <v>20</v>
      </c>
      <c r="O33" s="41">
        <v>30</v>
      </c>
      <c r="P33" s="25">
        <f>IF(O33="",0,VLOOKUP(O33,'points ind'!$A$2:$B$52,2,FALSE))</f>
        <v>12</v>
      </c>
      <c r="Q33" s="48">
        <f>IF(O33="",0,VLOOKUP(O33,'points clubs'!$A$2:$B$51,2,FALSE))</f>
        <v>0</v>
      </c>
      <c r="R33" s="41"/>
      <c r="S33" s="25">
        <f>IF(R33="",0,VLOOKUP(R33,'points ind'!$A$2:$B$52,2,FALSE))</f>
        <v>0</v>
      </c>
      <c r="T33" s="48">
        <f>IF(R33="",0,VLOOKUP(R33,'points clubs'!$A$2:$B$51,2,FALSE))</f>
        <v>0</v>
      </c>
      <c r="U33" s="42">
        <v>26</v>
      </c>
      <c r="V33" s="25">
        <f>IF(U33="",0,VLOOKUP(U33,'points ind'!$A$2:$B$52,2,FALSE))</f>
        <v>20</v>
      </c>
      <c r="W33" s="48">
        <f>IF(U33="",0,VLOOKUP(U33,'points clubs'!$A$2:$B$51,2,FALSE))</f>
        <v>0</v>
      </c>
      <c r="X33" s="42"/>
      <c r="Y33" s="25">
        <f>IF(X33="",0,VLOOKUP(X33,'points ind'!$A$2:$B$52,2,FALSE))</f>
        <v>0</v>
      </c>
      <c r="Z33" s="48">
        <f>IF(X33="",0,VLOOKUP(X33,'points clubs'!$A$2:$B$51,2,FALSE))</f>
        <v>0</v>
      </c>
      <c r="AA33" s="42">
        <v>20</v>
      </c>
      <c r="AB33" s="25">
        <f>IF(AA33="",0,VLOOKUP(AA33,'points ind'!$A$2:$B$52,2,FALSE))</f>
        <v>32</v>
      </c>
      <c r="AC33" s="48">
        <f>IF(AA33="",0,VLOOKUP(AA33,'points clubs'!$A$2:$B$51,2,FALSE))</f>
        <v>2</v>
      </c>
      <c r="AD33" s="42">
        <v>19</v>
      </c>
      <c r="AE33" s="25">
        <f>IF(AD33="",0,VLOOKUP(AD33,'points ind'!$A$2:$B$52,2,FALSE))</f>
        <v>34</v>
      </c>
      <c r="AF33" s="48">
        <f>IF(AD33="",0,VLOOKUP(AD33,'points clubs'!$A$2:$B$51,2,FALSE))</f>
        <v>4</v>
      </c>
      <c r="AG33" s="41">
        <v>18</v>
      </c>
      <c r="AH33" s="25">
        <f>IF(AG33="",0,VLOOKUP(AG33,'points ind'!$A$2:$B$52,2,FALSE))</f>
        <v>36</v>
      </c>
      <c r="AI33" s="48">
        <f>IF(AG33="",0,VLOOKUP(AG33,'points clubs'!$A$2:$B$51,2,FALSE))</f>
        <v>6</v>
      </c>
      <c r="AJ33" s="26">
        <f>G33+J33+M33+P33+S33+V33+Y33+AB33+AE33+AH33</f>
        <v>214</v>
      </c>
      <c r="AK33" s="63">
        <f>RANK(AJ33,$AJ$10:$AJ$60,0)</f>
        <v>25</v>
      </c>
      <c r="AL33" s="255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182</v>
      </c>
      <c r="AM33" s="258">
        <f>RANK(AL33,$AL$10:$AL$90,0)</f>
        <v>24</v>
      </c>
      <c r="AN33" s="22">
        <f t="shared" si="2"/>
        <v>0</v>
      </c>
      <c r="AO33" s="23">
        <f t="shared" si="3"/>
        <v>0</v>
      </c>
      <c r="AP33" s="23">
        <f t="shared" si="4"/>
        <v>0</v>
      </c>
      <c r="AQ33" s="23">
        <f t="shared" si="5"/>
        <v>0</v>
      </c>
      <c r="AR33" s="23">
        <f t="shared" si="6"/>
        <v>0</v>
      </c>
      <c r="AS33" s="23">
        <f t="shared" si="7"/>
        <v>0</v>
      </c>
      <c r="AT33" s="23">
        <f t="shared" si="8"/>
        <v>0</v>
      </c>
      <c r="AU33" s="23">
        <f t="shared" si="9"/>
        <v>0</v>
      </c>
      <c r="AV33" s="23">
        <f t="shared" si="10"/>
        <v>0</v>
      </c>
      <c r="AW33" s="23">
        <f t="shared" si="11"/>
        <v>0</v>
      </c>
      <c r="AX33" s="23">
        <f t="shared" si="12"/>
        <v>32</v>
      </c>
      <c r="AY33" s="23">
        <f t="shared" si="13"/>
        <v>0</v>
      </c>
      <c r="AZ33" s="23">
        <f t="shared" si="14"/>
        <v>0</v>
      </c>
      <c r="BA33" s="23">
        <f t="shared" si="15"/>
        <v>0</v>
      </c>
      <c r="BB33" s="27">
        <f t="shared" si="16"/>
        <v>0</v>
      </c>
      <c r="BC33" s="226">
        <f t="shared" si="17"/>
        <v>0</v>
      </c>
    </row>
    <row r="34" spans="1:55" ht="15" x14ac:dyDescent="0.25">
      <c r="A34" s="21">
        <f>AM34</f>
        <v>25</v>
      </c>
      <c r="B34" s="72" t="s">
        <v>72</v>
      </c>
      <c r="C34" s="73">
        <v>2002</v>
      </c>
      <c r="D34" s="73" t="s">
        <v>17</v>
      </c>
      <c r="E34" s="74">
        <v>2663450</v>
      </c>
      <c r="F34" s="75">
        <v>18</v>
      </c>
      <c r="G34" s="25">
        <f>IF(F34="",0,VLOOKUP(F34,'points ind'!$A$2:$B$52,2,FALSE))</f>
        <v>36</v>
      </c>
      <c r="H34" s="48">
        <f>IF(F34="",0,VLOOKUP(F34,'points clubs'!$A$2:$B$51,2,FALSE))</f>
        <v>6</v>
      </c>
      <c r="I34" s="52"/>
      <c r="J34" s="53">
        <f>IF(I34="",0,VLOOKUP(I34,'points ind'!$A$2:$B$52,2,FALSE))</f>
        <v>0</v>
      </c>
      <c r="K34" s="51">
        <f>IF(I34="",0,VLOOKUP(I34,'points clubs'!$A$2:$B$51,2,FALSE))</f>
        <v>0</v>
      </c>
      <c r="L34" s="41"/>
      <c r="M34" s="25">
        <f>IF(L34="",0,VLOOKUP(L34,'points ind'!$A$2:$B$52,2,FALSE))</f>
        <v>0</v>
      </c>
      <c r="N34" s="48">
        <f>IF(L34="",0,VLOOKUP(L34,'points clubs'!$A$2:$B$51,2,FALSE))</f>
        <v>0</v>
      </c>
      <c r="O34" s="41"/>
      <c r="P34" s="25">
        <f>IF(O34="",0,VLOOKUP(O34,'points ind'!$A$2:$B$52,2,FALSE))</f>
        <v>0</v>
      </c>
      <c r="Q34" s="48">
        <f>IF(O34="",0,VLOOKUP(O34,'points clubs'!$A$2:$B$51,2,FALSE))</f>
        <v>0</v>
      </c>
      <c r="R34" s="41">
        <v>24</v>
      </c>
      <c r="S34" s="25">
        <f>IF(R34="",0,VLOOKUP(R34,'points ind'!$A$2:$B$52,2,FALSE))</f>
        <v>24</v>
      </c>
      <c r="T34" s="48">
        <f>IF(R34="",0,VLOOKUP(R34,'points clubs'!$A$2:$B$51,2,FALSE))</f>
        <v>0</v>
      </c>
      <c r="U34" s="41">
        <v>20</v>
      </c>
      <c r="V34" s="25">
        <f>IF(U34="",0,VLOOKUP(U34,'points ind'!$A$2:$B$52,2,FALSE))</f>
        <v>32</v>
      </c>
      <c r="W34" s="48">
        <f>IF(U34="",0,VLOOKUP(U34,'points clubs'!$A$2:$B$51,2,FALSE))</f>
        <v>2</v>
      </c>
      <c r="X34" s="41">
        <v>18</v>
      </c>
      <c r="Y34" s="25">
        <f>IF(X34="",0,VLOOKUP(X34,'points ind'!$A$2:$B$52,2,FALSE))</f>
        <v>36</v>
      </c>
      <c r="Z34" s="48">
        <f>IF(X34="",0,VLOOKUP(X34,'points clubs'!$A$2:$B$51,2,FALSE))</f>
        <v>6</v>
      </c>
      <c r="AA34" s="41">
        <v>24</v>
      </c>
      <c r="AB34" s="25">
        <f>IF(AA34="",0,VLOOKUP(AA34,'points ind'!$A$2:$B$52,2,FALSE))</f>
        <v>24</v>
      </c>
      <c r="AC34" s="48">
        <f>IF(AA34="",0,VLOOKUP(AA34,'points clubs'!$A$2:$B$51,2,FALSE))</f>
        <v>0</v>
      </c>
      <c r="AD34" s="41">
        <v>15</v>
      </c>
      <c r="AE34" s="25">
        <f>IF(AD34="",0,VLOOKUP(AD34,'points ind'!$A$2:$B$52,2,FALSE))</f>
        <v>42</v>
      </c>
      <c r="AF34" s="48">
        <f>IF(AD34="",0,VLOOKUP(AD34,'points clubs'!$A$2:$B$51,2,FALSE))</f>
        <v>12</v>
      </c>
      <c r="AG34" s="41"/>
      <c r="AH34" s="25">
        <f>IF(AG34="",0,VLOOKUP(AG34,'points ind'!$A$2:$B$52,2,FALSE))</f>
        <v>0</v>
      </c>
      <c r="AI34" s="48">
        <f>IF(AG34="",0,VLOOKUP(AG34,'points clubs'!$A$2:$B$51,2,FALSE))</f>
        <v>0</v>
      </c>
      <c r="AJ34" s="26">
        <f>G34+J34+M34+P34+S34+V34+Y34+AB34+AE34+AH34</f>
        <v>194</v>
      </c>
      <c r="AK34" s="63">
        <f>RANK(AJ34,$AJ$10:$AJ$60,0)</f>
        <v>26</v>
      </c>
      <c r="AL34" s="255">
        <f>IF(AG34&gt;0,(LARGE((G34,M34,P34,S34,V34,Y34,AB34,AE34),1)+LARGE((G34,M34,P34,S34,V34,Y34,AB34,AE34),2)+LARGE((G34,M34,P34,S34,V34,Y34,AB34,AE34),3)+LARGE((G34,M34,P34,S34,V34,Y34,AB34,AE34),4)+AH34),(LARGE((G34,M34,P34,S34,V34,Y34,AB34,AE34),1)+LARGE((G34,M34,P34,S34,V34,Y34,AB34,AE34),2)+LARGE((G34,M34,P34,S34,V34,Y34,AB34,AE34),3)+LARGE((G34,M34,P34,S34,V34,Y34,AB34,AE34),4)+LARGE((G34,M34,P34,S34,V34,Y34,AB34,AE34),5)))</f>
        <v>170</v>
      </c>
      <c r="AM34" s="258">
        <f>RANK(AL34,$AL$10:$AL$90,0)</f>
        <v>25</v>
      </c>
      <c r="AN34" s="22">
        <f t="shared" si="2"/>
        <v>0</v>
      </c>
      <c r="AO34" s="23">
        <f t="shared" si="3"/>
        <v>0</v>
      </c>
      <c r="AP34" s="23">
        <f t="shared" si="4"/>
        <v>0</v>
      </c>
      <c r="AQ34" s="23">
        <f t="shared" si="5"/>
        <v>0</v>
      </c>
      <c r="AR34" s="23">
        <f t="shared" si="6"/>
        <v>0</v>
      </c>
      <c r="AS34" s="23">
        <f t="shared" si="7"/>
        <v>0</v>
      </c>
      <c r="AT34" s="23">
        <f t="shared" si="8"/>
        <v>0</v>
      </c>
      <c r="AU34" s="23">
        <f t="shared" si="9"/>
        <v>26</v>
      </c>
      <c r="AV34" s="23">
        <f t="shared" si="10"/>
        <v>0</v>
      </c>
      <c r="AW34" s="23">
        <f t="shared" si="11"/>
        <v>0</v>
      </c>
      <c r="AX34" s="23">
        <f t="shared" si="12"/>
        <v>0</v>
      </c>
      <c r="AY34" s="23">
        <f t="shared" si="13"/>
        <v>0</v>
      </c>
      <c r="AZ34" s="23">
        <f t="shared" si="14"/>
        <v>0</v>
      </c>
      <c r="BA34" s="23">
        <f t="shared" si="15"/>
        <v>0</v>
      </c>
      <c r="BB34" s="27">
        <f t="shared" si="16"/>
        <v>0</v>
      </c>
      <c r="BC34" s="226">
        <f t="shared" si="17"/>
        <v>0</v>
      </c>
    </row>
    <row r="35" spans="1:55" ht="15" x14ac:dyDescent="0.25">
      <c r="A35" s="21">
        <f>AM35</f>
        <v>26</v>
      </c>
      <c r="B35" s="72" t="s">
        <v>82</v>
      </c>
      <c r="C35" s="81">
        <v>2002</v>
      </c>
      <c r="D35" s="81" t="s">
        <v>15</v>
      </c>
      <c r="E35" s="82">
        <v>2665861</v>
      </c>
      <c r="F35" s="75">
        <v>28</v>
      </c>
      <c r="G35" s="25">
        <f>IF(F35="",0,VLOOKUP(F35,'points ind'!$A$2:$B$52,2,FALSE))</f>
        <v>16</v>
      </c>
      <c r="H35" s="48">
        <f>IF(F35="",0,VLOOKUP(F35,'points clubs'!$A$2:$B$51,2,FALSE))</f>
        <v>0</v>
      </c>
      <c r="I35" s="52"/>
      <c r="J35" s="53">
        <f>IF(I35="",0,VLOOKUP(I35,'points ind'!$A$2:$B$52,2,FALSE))</f>
        <v>0</v>
      </c>
      <c r="K35" s="51">
        <f>IF(I35="",0,VLOOKUP(I35,'points clubs'!$A$2:$B$51,2,FALSE))</f>
        <v>0</v>
      </c>
      <c r="L35" s="41">
        <v>26</v>
      </c>
      <c r="M35" s="25">
        <f>IF(L35="",0,VLOOKUP(L35,'points ind'!$A$2:$B$52,2,FALSE))</f>
        <v>20</v>
      </c>
      <c r="N35" s="48">
        <f>IF(L35="",0,VLOOKUP(L35,'points clubs'!$A$2:$B$51,2,FALSE))</f>
        <v>0</v>
      </c>
      <c r="O35" s="41">
        <v>27</v>
      </c>
      <c r="P35" s="25">
        <f>IF(O35="",0,VLOOKUP(O35,'points ind'!$A$2:$B$52,2,FALSE))</f>
        <v>18</v>
      </c>
      <c r="Q35" s="48">
        <f>IF(O35="",0,VLOOKUP(O35,'points clubs'!$A$2:$B$51,2,FALSE))</f>
        <v>0</v>
      </c>
      <c r="R35" s="41">
        <v>21</v>
      </c>
      <c r="S35" s="25">
        <f>IF(R35="",0,VLOOKUP(R35,'points ind'!$A$2:$B$52,2,FALSE))</f>
        <v>30</v>
      </c>
      <c r="T35" s="48">
        <f>IF(R35="",0,VLOOKUP(R35,'points clubs'!$A$2:$B$51,2,FALSE))</f>
        <v>0</v>
      </c>
      <c r="U35" s="41">
        <v>23</v>
      </c>
      <c r="V35" s="25">
        <f>IF(U35="",0,VLOOKUP(U35,'points ind'!$A$2:$B$52,2,FALSE))</f>
        <v>26</v>
      </c>
      <c r="W35" s="48">
        <f>IF(U35="",0,VLOOKUP(U35,'points clubs'!$A$2:$B$51,2,FALSE))</f>
        <v>0</v>
      </c>
      <c r="X35" s="42">
        <v>22</v>
      </c>
      <c r="Y35" s="25">
        <f>IF(X35="",0,VLOOKUP(X35,'points ind'!$A$2:$B$52,2,FALSE))</f>
        <v>28</v>
      </c>
      <c r="Z35" s="48">
        <f>IF(X35="",0,VLOOKUP(X35,'points clubs'!$A$2:$B$51,2,FALSE))</f>
        <v>0</v>
      </c>
      <c r="AA35" s="42">
        <v>22</v>
      </c>
      <c r="AB35" s="25">
        <f>IF(AA35="",0,VLOOKUP(AA35,'points ind'!$A$2:$B$52,2,FALSE))</f>
        <v>28</v>
      </c>
      <c r="AC35" s="48">
        <f>IF(AA35="",0,VLOOKUP(AA35,'points clubs'!$A$2:$B$51,2,FALSE))</f>
        <v>0</v>
      </c>
      <c r="AD35" s="42">
        <v>18</v>
      </c>
      <c r="AE35" s="25">
        <f>IF(AD35="",0,VLOOKUP(AD35,'points ind'!$A$2:$B$52,2,FALSE))</f>
        <v>36</v>
      </c>
      <c r="AF35" s="48">
        <f>IF(AD35="",0,VLOOKUP(AD35,'points clubs'!$A$2:$B$51,2,FALSE))</f>
        <v>6</v>
      </c>
      <c r="AG35" s="41">
        <v>21</v>
      </c>
      <c r="AH35" s="25">
        <f>IF(AG35="",0,VLOOKUP(AG35,'points ind'!$A$2:$B$52,2,FALSE))</f>
        <v>30</v>
      </c>
      <c r="AI35" s="48">
        <f>IF(AG35="",0,VLOOKUP(AG35,'points clubs'!$A$2:$B$51,2,FALSE))</f>
        <v>0</v>
      </c>
      <c r="AJ35" s="26">
        <f>G35+J35+M35+P35+S35+V35+Y35+AB35+AE35+AH35</f>
        <v>232</v>
      </c>
      <c r="AK35" s="63">
        <f>RANK(AJ35,$AJ$10:$AJ$60,0)</f>
        <v>24</v>
      </c>
      <c r="AL35" s="255">
        <f>IF(AG35&gt;0,(LARGE((G35,M35,P35,S35,V35,Y35,AB35,AE35),1)+LARGE((G35,M35,P35,S35,V35,Y35,AB35,AE35),2)+LARGE((G35,M35,P35,S35,V35,Y35,AB35,AE35),3)+LARGE((G35,M35,P35,S35,V35,Y35,AB35,AE35),4)+AH35),(LARGE((G35,M35,P35,S35,V35,Y35,AB35,AE35),1)+LARGE((G35,M35,P35,S35,V35,Y35,AB35,AE35),2)+LARGE((G35,M35,P35,S35,V35,Y35,AB35,AE35),3)+LARGE((G35,M35,P35,S35,V35,Y35,AB35,AE35),4)+LARGE((G35,M35,P35,S35,V35,Y35,AB35,AE35),5)))</f>
        <v>152</v>
      </c>
      <c r="AM35" s="258">
        <f>RANK(AL35,$AL$10:$AL$90,0)</f>
        <v>26</v>
      </c>
      <c r="AN35" s="22">
        <f t="shared" si="2"/>
        <v>0</v>
      </c>
      <c r="AO35" s="23">
        <f t="shared" si="3"/>
        <v>0</v>
      </c>
      <c r="AP35" s="23">
        <f t="shared" si="4"/>
        <v>0</v>
      </c>
      <c r="AQ35" s="23">
        <f t="shared" si="5"/>
        <v>0</v>
      </c>
      <c r="AR35" s="23">
        <f t="shared" si="6"/>
        <v>0</v>
      </c>
      <c r="AS35" s="23">
        <f t="shared" si="7"/>
        <v>6</v>
      </c>
      <c r="AT35" s="23">
        <f t="shared" si="8"/>
        <v>0</v>
      </c>
      <c r="AU35" s="23">
        <f t="shared" si="9"/>
        <v>0</v>
      </c>
      <c r="AV35" s="23">
        <f t="shared" si="10"/>
        <v>0</v>
      </c>
      <c r="AW35" s="23">
        <f t="shared" si="11"/>
        <v>0</v>
      </c>
      <c r="AX35" s="23">
        <f t="shared" si="12"/>
        <v>0</v>
      </c>
      <c r="AY35" s="23">
        <f t="shared" si="13"/>
        <v>0</v>
      </c>
      <c r="AZ35" s="23">
        <f t="shared" si="14"/>
        <v>0</v>
      </c>
      <c r="BA35" s="23">
        <f t="shared" si="15"/>
        <v>0</v>
      </c>
      <c r="BB35" s="27">
        <f t="shared" si="16"/>
        <v>0</v>
      </c>
      <c r="BC35" s="226">
        <f t="shared" si="17"/>
        <v>0</v>
      </c>
    </row>
    <row r="36" spans="1:55" ht="15" x14ac:dyDescent="0.25">
      <c r="A36" s="21">
        <f>AM36</f>
        <v>27</v>
      </c>
      <c r="B36" s="72" t="s">
        <v>79</v>
      </c>
      <c r="C36" s="73">
        <v>2002</v>
      </c>
      <c r="D36" s="73" t="s">
        <v>15</v>
      </c>
      <c r="E36" s="74">
        <v>2670561</v>
      </c>
      <c r="F36" s="75">
        <v>25</v>
      </c>
      <c r="G36" s="25">
        <f>IF(F36="",0,VLOOKUP(F36,'points ind'!$A$2:$B$52,2,FALSE))</f>
        <v>22</v>
      </c>
      <c r="H36" s="48">
        <f>IF(F36="",0,VLOOKUP(F36,'points clubs'!$A$2:$B$51,2,FALSE))</f>
        <v>0</v>
      </c>
      <c r="I36" s="52"/>
      <c r="J36" s="53">
        <f>IF(I36="",0,VLOOKUP(I36,'points ind'!$A$2:$B$52,2,FALSE))</f>
        <v>0</v>
      </c>
      <c r="K36" s="51">
        <f>IF(I36="",0,VLOOKUP(I36,'points clubs'!$A$2:$B$51,2,FALSE))</f>
        <v>0</v>
      </c>
      <c r="L36" s="41">
        <v>31</v>
      </c>
      <c r="M36" s="25">
        <f>IF(L36="",0,VLOOKUP(L36,'points ind'!$A$2:$B$52,2,FALSE))</f>
        <v>10</v>
      </c>
      <c r="N36" s="48">
        <f>IF(L36="",0,VLOOKUP(L36,'points clubs'!$A$2:$B$51,2,FALSE))</f>
        <v>0</v>
      </c>
      <c r="O36" s="41">
        <v>29</v>
      </c>
      <c r="P36" s="25">
        <f>IF(O36="",0,VLOOKUP(O36,'points ind'!$A$2:$B$52,2,FALSE))</f>
        <v>14</v>
      </c>
      <c r="Q36" s="48">
        <f>IF(O36="",0,VLOOKUP(O36,'points clubs'!$A$2:$B$51,2,FALSE))</f>
        <v>0</v>
      </c>
      <c r="R36" s="41">
        <v>26</v>
      </c>
      <c r="S36" s="25">
        <f>IF(R36="",0,VLOOKUP(R36,'points ind'!$A$2:$B$52,2,FALSE))</f>
        <v>20</v>
      </c>
      <c r="T36" s="48">
        <f>IF(R36="",0,VLOOKUP(R36,'points clubs'!$A$2:$B$51,2,FALSE))</f>
        <v>0</v>
      </c>
      <c r="U36" s="41">
        <v>16</v>
      </c>
      <c r="V36" s="25">
        <f>IF(U36="",0,VLOOKUP(U36,'points ind'!$A$2:$B$52,2,FALSE))</f>
        <v>40</v>
      </c>
      <c r="W36" s="48">
        <f>IF(U36="",0,VLOOKUP(U36,'points clubs'!$A$2:$B$51,2,FALSE))</f>
        <v>10</v>
      </c>
      <c r="X36" s="42">
        <v>21</v>
      </c>
      <c r="Y36" s="25">
        <f>IF(X36="",0,VLOOKUP(X36,'points ind'!$A$2:$B$52,2,FALSE))</f>
        <v>30</v>
      </c>
      <c r="Z36" s="48">
        <f>IF(X36="",0,VLOOKUP(X36,'points clubs'!$A$2:$B$51,2,FALSE))</f>
        <v>0</v>
      </c>
      <c r="AA36" s="42">
        <v>21</v>
      </c>
      <c r="AB36" s="25">
        <f>IF(AA36="",0,VLOOKUP(AA36,'points ind'!$A$2:$B$52,2,FALSE))</f>
        <v>30</v>
      </c>
      <c r="AC36" s="48">
        <f>IF(AA36="",0,VLOOKUP(AA36,'points clubs'!$A$2:$B$51,2,FALSE))</f>
        <v>0</v>
      </c>
      <c r="AD36" s="42"/>
      <c r="AE36" s="25">
        <f>IF(AD36="",0,VLOOKUP(AD36,'points ind'!$A$2:$B$52,2,FALSE))</f>
        <v>0</v>
      </c>
      <c r="AF36" s="48">
        <f>IF(AD36="",0,VLOOKUP(AD36,'points clubs'!$A$2:$B$51,2,FALSE))</f>
        <v>0</v>
      </c>
      <c r="AG36" s="42"/>
      <c r="AH36" s="25">
        <f>IF(AG36="",0,VLOOKUP(AG36,'points ind'!$A$2:$B$52,2,FALSE))</f>
        <v>0</v>
      </c>
      <c r="AI36" s="48">
        <f>IF(AG36="",0,VLOOKUP(AG36,'points clubs'!$A$2:$B$51,2,FALSE))</f>
        <v>0</v>
      </c>
      <c r="AJ36" s="26">
        <f>G36+J36+M36+P36+S36+V36+Y36+AB36+AE36+AH36</f>
        <v>166</v>
      </c>
      <c r="AK36" s="63">
        <f>RANK(AJ36,$AJ$10:$AJ$60,0)</f>
        <v>27</v>
      </c>
      <c r="AL36" s="255">
        <f>IF(AG36&gt;0,(LARGE((G36,M36,P36,S36,V36,Y36,AB36,AE36),1)+LARGE((G36,M36,P36,S36,V36,Y36,AB36,AE36),2)+LARGE((G36,M36,P36,S36,V36,Y36,AB36,AE36),3)+LARGE((G36,M36,P36,S36,V36,Y36,AB36,AE36),4)+AH36),(LARGE((G36,M36,P36,S36,V36,Y36,AB36,AE36),1)+LARGE((G36,M36,P36,S36,V36,Y36,AB36,AE36),2)+LARGE((G36,M36,P36,S36,V36,Y36,AB36,AE36),3)+LARGE((G36,M36,P36,S36,V36,Y36,AB36,AE36),4)+LARGE((G36,M36,P36,S36,V36,Y36,AB36,AE36),5)))</f>
        <v>142</v>
      </c>
      <c r="AM36" s="258">
        <f>RANK(AL36,$AL$10:$AL$90,0)</f>
        <v>27</v>
      </c>
      <c r="AN36" s="22">
        <f t="shared" si="2"/>
        <v>0</v>
      </c>
      <c r="AO36" s="23">
        <f t="shared" si="3"/>
        <v>0</v>
      </c>
      <c r="AP36" s="23">
        <f t="shared" si="4"/>
        <v>0</v>
      </c>
      <c r="AQ36" s="23">
        <f t="shared" si="5"/>
        <v>0</v>
      </c>
      <c r="AR36" s="23">
        <f t="shared" si="6"/>
        <v>0</v>
      </c>
      <c r="AS36" s="23">
        <f t="shared" si="7"/>
        <v>10</v>
      </c>
      <c r="AT36" s="23">
        <f t="shared" si="8"/>
        <v>0</v>
      </c>
      <c r="AU36" s="23">
        <f t="shared" si="9"/>
        <v>0</v>
      </c>
      <c r="AV36" s="23">
        <f t="shared" si="10"/>
        <v>0</v>
      </c>
      <c r="AW36" s="23">
        <f t="shared" si="11"/>
        <v>0</v>
      </c>
      <c r="AX36" s="23">
        <f t="shared" si="12"/>
        <v>0</v>
      </c>
      <c r="AY36" s="23">
        <f t="shared" si="13"/>
        <v>0</v>
      </c>
      <c r="AZ36" s="23">
        <f t="shared" si="14"/>
        <v>0</v>
      </c>
      <c r="BA36" s="23">
        <f t="shared" si="15"/>
        <v>0</v>
      </c>
      <c r="BB36" s="27">
        <f t="shared" si="16"/>
        <v>0</v>
      </c>
      <c r="BC36" s="226">
        <f t="shared" si="17"/>
        <v>0</v>
      </c>
    </row>
    <row r="37" spans="1:55" ht="15" x14ac:dyDescent="0.25">
      <c r="A37" s="21">
        <f>AM37</f>
        <v>28</v>
      </c>
      <c r="B37" s="72" t="s">
        <v>88</v>
      </c>
      <c r="C37" s="81">
        <v>2002</v>
      </c>
      <c r="D37" s="73" t="s">
        <v>13</v>
      </c>
      <c r="E37" s="74">
        <v>2664891</v>
      </c>
      <c r="F37" s="75"/>
      <c r="G37" s="25">
        <f>IF(F37="",0,VLOOKUP(F37,'points ind'!$A$2:$B$52,2,FALSE))</f>
        <v>0</v>
      </c>
      <c r="H37" s="48">
        <f>IF(F37="",0,VLOOKUP(F37,'points clubs'!$A$2:$B$51,2,FALSE))</f>
        <v>0</v>
      </c>
      <c r="I37" s="54"/>
      <c r="J37" s="53">
        <f>IF(I37="",0,VLOOKUP(I37,'points ind'!$A$2:$B$52,2,FALSE))</f>
        <v>0</v>
      </c>
      <c r="K37" s="51">
        <f>IF(I37="",0,VLOOKUP(I37,'points clubs'!$A$2:$B$51,2,FALSE))</f>
        <v>0</v>
      </c>
      <c r="L37" s="42">
        <v>27</v>
      </c>
      <c r="M37" s="25">
        <f>IF(L37="",0,VLOOKUP(L37,'points ind'!$A$2:$B$52,2,FALSE))</f>
        <v>18</v>
      </c>
      <c r="N37" s="48">
        <f>IF(L37="",0,VLOOKUP(L37,'points clubs'!$A$2:$B$51,2,FALSE))</f>
        <v>0</v>
      </c>
      <c r="O37" s="42">
        <v>26</v>
      </c>
      <c r="P37" s="25">
        <f>IF(O37="",0,VLOOKUP(O37,'points ind'!$A$2:$B$52,2,FALSE))</f>
        <v>20</v>
      </c>
      <c r="Q37" s="48">
        <f>IF(O37="",0,VLOOKUP(O37,'points clubs'!$A$2:$B$51,2,FALSE))</f>
        <v>0</v>
      </c>
      <c r="R37" s="42">
        <v>22</v>
      </c>
      <c r="S37" s="25">
        <f>IF(R37="",0,VLOOKUP(R37,'points ind'!$A$2:$B$52,2,FALSE))</f>
        <v>28</v>
      </c>
      <c r="T37" s="48">
        <f>IF(R37="",0,VLOOKUP(R37,'points clubs'!$A$2:$B$51,2,FALSE))</f>
        <v>0</v>
      </c>
      <c r="U37" s="41">
        <v>29</v>
      </c>
      <c r="V37" s="25">
        <f>IF(U37="",0,VLOOKUP(U37,'points ind'!$A$2:$B$52,2,FALSE))</f>
        <v>14</v>
      </c>
      <c r="W37" s="48">
        <f>IF(U37="",0,VLOOKUP(U37,'points clubs'!$A$2:$B$51,2,FALSE))</f>
        <v>0</v>
      </c>
      <c r="X37" s="41"/>
      <c r="Y37" s="25">
        <f>IF(X37="",0,VLOOKUP(X37,'points ind'!$A$2:$B$52,2,FALSE))</f>
        <v>0</v>
      </c>
      <c r="Z37" s="48">
        <f>IF(X37="",0,VLOOKUP(X37,'points clubs'!$A$2:$B$51,2,FALSE))</f>
        <v>0</v>
      </c>
      <c r="AA37" s="41"/>
      <c r="AB37" s="25">
        <f>IF(AA37="",0,VLOOKUP(AA37,'points ind'!$A$2:$B$52,2,FALSE))</f>
        <v>0</v>
      </c>
      <c r="AC37" s="48">
        <f>IF(AA37="",0,VLOOKUP(AA37,'points clubs'!$A$2:$B$51,2,FALSE))</f>
        <v>0</v>
      </c>
      <c r="AD37" s="41">
        <v>21</v>
      </c>
      <c r="AE37" s="25">
        <f>IF(AD37="",0,VLOOKUP(AD37,'points ind'!$A$2:$B$52,2,FALSE))</f>
        <v>30</v>
      </c>
      <c r="AF37" s="48">
        <f>IF(AD37="",0,VLOOKUP(AD37,'points clubs'!$A$2:$B$51,2,FALSE))</f>
        <v>0</v>
      </c>
      <c r="AG37" s="41">
        <v>24</v>
      </c>
      <c r="AH37" s="25">
        <f>IF(AG37="",0,VLOOKUP(AG37,'points ind'!$A$2:$B$52,2,FALSE))</f>
        <v>24</v>
      </c>
      <c r="AI37" s="48">
        <f>IF(AG37="",0,VLOOKUP(AG37,'points clubs'!$A$2:$B$51,2,FALSE))</f>
        <v>0</v>
      </c>
      <c r="AJ37" s="26">
        <f>G37+J37+M37+P37+S37+V37+Y37+AB37+AE37+AH37</f>
        <v>134</v>
      </c>
      <c r="AK37" s="63">
        <f>RANK(AJ37,$AJ$10:$AJ$60,0)</f>
        <v>28</v>
      </c>
      <c r="AL37" s="255">
        <f>IF(AG37&gt;0,(LARGE((G37,M37,P37,S37,V37,Y37,AB37,AE37),1)+LARGE((G37,M37,P37,S37,V37,Y37,AB37,AE37),2)+LARGE((G37,M37,P37,S37,V37,Y37,AB37,AE37),3)+LARGE((G37,M37,P37,S37,V37,Y37,AB37,AE37),4)+AH37),(LARGE((G37,M37,P37,S37,V37,Y37,AB37,AE37),1)+LARGE((G37,M37,P37,S37,V37,Y37,AB37,AE37),2)+LARGE((G37,M37,P37,S37,V37,Y37,AB37,AE37),3)+LARGE((G37,M37,P37,S37,V37,Y37,AB37,AE37),4)+LARGE((G37,M37,P37,S37,V37,Y37,AB37,AE37),5)))</f>
        <v>120</v>
      </c>
      <c r="AM37" s="258">
        <f>RANK(AL37,$AL$10:$AL$90,0)</f>
        <v>28</v>
      </c>
      <c r="AN37" s="22">
        <f t="shared" si="2"/>
        <v>0</v>
      </c>
      <c r="AO37" s="23">
        <f t="shared" si="3"/>
        <v>0</v>
      </c>
      <c r="AP37" s="23">
        <f t="shared" si="4"/>
        <v>0</v>
      </c>
      <c r="AQ37" s="23">
        <f t="shared" si="5"/>
        <v>0</v>
      </c>
      <c r="AR37" s="23">
        <f t="shared" si="6"/>
        <v>0</v>
      </c>
      <c r="AS37" s="23">
        <f t="shared" si="7"/>
        <v>0</v>
      </c>
      <c r="AT37" s="23">
        <f t="shared" si="8"/>
        <v>0</v>
      </c>
      <c r="AU37" s="23">
        <f t="shared" si="9"/>
        <v>0</v>
      </c>
      <c r="AV37" s="23">
        <f t="shared" si="10"/>
        <v>0</v>
      </c>
      <c r="AW37" s="23">
        <f t="shared" si="11"/>
        <v>0</v>
      </c>
      <c r="AX37" s="23">
        <f t="shared" si="12"/>
        <v>0</v>
      </c>
      <c r="AY37" s="23">
        <f t="shared" si="13"/>
        <v>0</v>
      </c>
      <c r="AZ37" s="23">
        <f t="shared" si="14"/>
        <v>0</v>
      </c>
      <c r="BA37" s="23">
        <f t="shared" si="15"/>
        <v>0</v>
      </c>
      <c r="BB37" s="27">
        <f t="shared" si="16"/>
        <v>0</v>
      </c>
      <c r="BC37" s="226">
        <f t="shared" si="17"/>
        <v>0</v>
      </c>
    </row>
    <row r="38" spans="1:55" ht="15" x14ac:dyDescent="0.25">
      <c r="A38" s="21">
        <f>AM38</f>
        <v>29</v>
      </c>
      <c r="B38" s="72" t="s">
        <v>85</v>
      </c>
      <c r="C38" s="81">
        <v>2002</v>
      </c>
      <c r="D38" s="83" t="s">
        <v>13</v>
      </c>
      <c r="E38" s="84">
        <v>2668375</v>
      </c>
      <c r="F38" s="75">
        <v>31</v>
      </c>
      <c r="G38" s="25">
        <f>IF(F38="",0,VLOOKUP(F38,'points ind'!$A$2:$B$52,2,FALSE))</f>
        <v>10</v>
      </c>
      <c r="H38" s="48">
        <f>IF(F38="",0,VLOOKUP(F38,'points clubs'!$A$2:$B$51,2,FALSE))</f>
        <v>0</v>
      </c>
      <c r="I38" s="52"/>
      <c r="J38" s="53">
        <f>IF(I38="",0,VLOOKUP(I38,'points ind'!$A$2:$B$52,2,FALSE))</f>
        <v>0</v>
      </c>
      <c r="K38" s="51">
        <f>IF(I38="",0,VLOOKUP(I38,'points clubs'!$A$2:$B$51,2,FALSE))</f>
        <v>0</v>
      </c>
      <c r="L38" s="41">
        <v>29</v>
      </c>
      <c r="M38" s="25">
        <f>IF(L38="",0,VLOOKUP(L38,'points ind'!$A$2:$B$52,2,FALSE))</f>
        <v>14</v>
      </c>
      <c r="N38" s="48">
        <f>IF(L38="",0,VLOOKUP(L38,'points clubs'!$A$2:$B$51,2,FALSE))</f>
        <v>0</v>
      </c>
      <c r="O38" s="41"/>
      <c r="P38" s="25">
        <f>IF(O38="",0,VLOOKUP(O38,'points ind'!$A$2:$B$52,2,FALSE))</f>
        <v>0</v>
      </c>
      <c r="Q38" s="48">
        <f>IF(O38="",0,VLOOKUP(O38,'points clubs'!$A$2:$B$51,2,FALSE))</f>
        <v>0</v>
      </c>
      <c r="R38" s="41">
        <v>29</v>
      </c>
      <c r="S38" s="25">
        <f>IF(R38="",0,VLOOKUP(R38,'points ind'!$A$2:$B$52,2,FALSE))</f>
        <v>14</v>
      </c>
      <c r="T38" s="48">
        <f>IF(R38="",0,VLOOKUP(R38,'points clubs'!$A$2:$B$51,2,FALSE))</f>
        <v>0</v>
      </c>
      <c r="U38" s="41">
        <v>30</v>
      </c>
      <c r="V38" s="25">
        <f>IF(U38="",0,VLOOKUP(U38,'points ind'!$A$2:$B$52,2,FALSE))</f>
        <v>12</v>
      </c>
      <c r="W38" s="48">
        <f>IF(U38="",0,VLOOKUP(U38,'points clubs'!$A$2:$B$51,2,FALSE))</f>
        <v>0</v>
      </c>
      <c r="X38" s="41"/>
      <c r="Y38" s="25">
        <f>IF(X38="",0,VLOOKUP(X38,'points ind'!$A$2:$B$52,2,FALSE))</f>
        <v>0</v>
      </c>
      <c r="Z38" s="48">
        <f>IF(X38="",0,VLOOKUP(X38,'points clubs'!$A$2:$B$51,2,FALSE))</f>
        <v>0</v>
      </c>
      <c r="AA38" s="41">
        <v>23</v>
      </c>
      <c r="AB38" s="25">
        <f>IF(AA38="",0,VLOOKUP(AA38,'points ind'!$A$2:$B$52,2,FALSE))</f>
        <v>26</v>
      </c>
      <c r="AC38" s="48">
        <f>IF(AA38="",0,VLOOKUP(AA38,'points clubs'!$A$2:$B$51,2,FALSE))</f>
        <v>0</v>
      </c>
      <c r="AD38" s="41">
        <v>20</v>
      </c>
      <c r="AE38" s="25">
        <f>IF(AD38="",0,VLOOKUP(AD38,'points ind'!$A$2:$B$52,2,FALSE))</f>
        <v>32</v>
      </c>
      <c r="AF38" s="48">
        <f>IF(AD38="",0,VLOOKUP(AD38,'points clubs'!$A$2:$B$51,2,FALSE))</f>
        <v>2</v>
      </c>
      <c r="AG38" s="41">
        <v>23</v>
      </c>
      <c r="AH38" s="25">
        <f>IF(AG38="",0,VLOOKUP(AG38,'points ind'!$A$2:$B$52,2,FALSE))</f>
        <v>26</v>
      </c>
      <c r="AI38" s="48">
        <f>IF(AG38="",0,VLOOKUP(AG38,'points clubs'!$A$2:$B$51,2,FALSE))</f>
        <v>0</v>
      </c>
      <c r="AJ38" s="26">
        <f>G38+J38+M38+P38+S38+V38+Y38+AB38+AE38+AH38</f>
        <v>134</v>
      </c>
      <c r="AK38" s="63">
        <f>RANK(AJ38,$AJ$10:$AJ$60,0)</f>
        <v>28</v>
      </c>
      <c r="AL38" s="255">
        <f>IF(AG38&gt;0,(LARGE((G38,M38,P38,S38,V38,Y38,AB38,AE38),1)+LARGE((G38,M38,P38,S38,V38,Y38,AB38,AE38),2)+LARGE((G38,M38,P38,S38,V38,Y38,AB38,AE38),3)+LARGE((G38,M38,P38,S38,V38,Y38,AB38,AE38),4)+AH38),(LARGE((G38,M38,P38,S38,V38,Y38,AB38,AE38),1)+LARGE((G38,M38,P38,S38,V38,Y38,AB38,AE38),2)+LARGE((G38,M38,P38,S38,V38,Y38,AB38,AE38),3)+LARGE((G38,M38,P38,S38,V38,Y38,AB38,AE38),4)+LARGE((G38,M38,P38,S38,V38,Y38,AB38,AE38),5)))</f>
        <v>112</v>
      </c>
      <c r="AM38" s="258">
        <f>RANK(AL38,$AL$10:$AL$90,0)</f>
        <v>29</v>
      </c>
      <c r="AN38" s="22">
        <f t="shared" si="2"/>
        <v>0</v>
      </c>
      <c r="AO38" s="23">
        <f t="shared" si="3"/>
        <v>0</v>
      </c>
      <c r="AP38" s="23">
        <f t="shared" si="4"/>
        <v>0</v>
      </c>
      <c r="AQ38" s="23">
        <f t="shared" si="5"/>
        <v>2</v>
      </c>
      <c r="AR38" s="23">
        <f t="shared" si="6"/>
        <v>0</v>
      </c>
      <c r="AS38" s="23">
        <f t="shared" si="7"/>
        <v>0</v>
      </c>
      <c r="AT38" s="23">
        <f t="shared" si="8"/>
        <v>0</v>
      </c>
      <c r="AU38" s="23">
        <f t="shared" si="9"/>
        <v>0</v>
      </c>
      <c r="AV38" s="23">
        <f t="shared" si="10"/>
        <v>0</v>
      </c>
      <c r="AW38" s="23">
        <f t="shared" si="11"/>
        <v>0</v>
      </c>
      <c r="AX38" s="23">
        <f t="shared" si="12"/>
        <v>0</v>
      </c>
      <c r="AY38" s="23">
        <f t="shared" si="13"/>
        <v>0</v>
      </c>
      <c r="AZ38" s="23">
        <f t="shared" si="14"/>
        <v>0</v>
      </c>
      <c r="BA38" s="23">
        <f t="shared" si="15"/>
        <v>0</v>
      </c>
      <c r="BB38" s="27">
        <f t="shared" si="16"/>
        <v>0</v>
      </c>
      <c r="BC38" s="226">
        <f t="shared" si="17"/>
        <v>0</v>
      </c>
    </row>
    <row r="39" spans="1:55" ht="15" x14ac:dyDescent="0.25">
      <c r="A39" s="21">
        <f>AM39</f>
        <v>30</v>
      </c>
      <c r="B39" s="78" t="s">
        <v>64</v>
      </c>
      <c r="C39" s="76">
        <v>2001</v>
      </c>
      <c r="D39" s="76" t="s">
        <v>15</v>
      </c>
      <c r="E39" s="77">
        <v>2660281</v>
      </c>
      <c r="F39" s="75">
        <v>10</v>
      </c>
      <c r="G39" s="25">
        <f>IF(F39="",0,VLOOKUP(F39,'points ind'!$A$2:$B$52,2,FALSE))</f>
        <v>55</v>
      </c>
      <c r="H39" s="48">
        <f>IF(F39="",0,VLOOKUP(F39,'points clubs'!$A$2:$B$51,2,FALSE))</f>
        <v>22</v>
      </c>
      <c r="I39" s="52"/>
      <c r="J39" s="53">
        <f>IF(I39="",0,VLOOKUP(I39,'points ind'!$A$2:$B$52,2,FALSE))</f>
        <v>0</v>
      </c>
      <c r="K39" s="51">
        <f>IF(I39="",0,VLOOKUP(I39,'points clubs'!$A$2:$B$51,2,FALSE))</f>
        <v>0</v>
      </c>
      <c r="L39" s="41">
        <v>32</v>
      </c>
      <c r="M39" s="25">
        <f>IF(L39="",0,VLOOKUP(L39,'points ind'!$A$2:$B$52,2,FALSE))</f>
        <v>8</v>
      </c>
      <c r="N39" s="48">
        <f>IF(L39="",0,VLOOKUP(L39,'points clubs'!$A$2:$B$51,2,FALSE))</f>
        <v>0</v>
      </c>
      <c r="O39" s="41">
        <v>23</v>
      </c>
      <c r="P39" s="25">
        <f>IF(O39="",0,VLOOKUP(O39,'points ind'!$A$2:$B$52,2,FALSE))</f>
        <v>26</v>
      </c>
      <c r="Q39" s="48">
        <f>IF(O39="",0,VLOOKUP(O39,'points clubs'!$A$2:$B$51,2,FALSE))</f>
        <v>0</v>
      </c>
      <c r="R39" s="41">
        <v>28</v>
      </c>
      <c r="S39" s="25">
        <f>IF(R39="",0,VLOOKUP(R39,'points ind'!$A$2:$B$52,2,FALSE))</f>
        <v>16</v>
      </c>
      <c r="T39" s="48">
        <f>IF(R39="",0,VLOOKUP(R39,'points clubs'!$A$2:$B$51,2,FALSE))</f>
        <v>0</v>
      </c>
      <c r="U39" s="41"/>
      <c r="V39" s="25">
        <f>IF(U39="",0,VLOOKUP(U39,'points ind'!$A$2:$B$52,2,FALSE))</f>
        <v>0</v>
      </c>
      <c r="W39" s="48">
        <f>IF(U39="",0,VLOOKUP(U39,'points clubs'!$A$2:$B$51,2,FALSE))</f>
        <v>0</v>
      </c>
      <c r="X39" s="41"/>
      <c r="Y39" s="25">
        <f>IF(X39="",0,VLOOKUP(X39,'points ind'!$A$2:$B$52,2,FALSE))</f>
        <v>0</v>
      </c>
      <c r="Z39" s="48">
        <f>IF(X39="",0,VLOOKUP(X39,'points clubs'!$A$2:$B$51,2,FALSE))</f>
        <v>0</v>
      </c>
      <c r="AA39" s="41"/>
      <c r="AB39" s="25">
        <f>IF(AA39="",0,VLOOKUP(AA39,'points ind'!$A$2:$B$52,2,FALSE))</f>
        <v>0</v>
      </c>
      <c r="AC39" s="48">
        <f>IF(AA39="",0,VLOOKUP(AA39,'points clubs'!$A$2:$B$51,2,FALSE))</f>
        <v>0</v>
      </c>
      <c r="AD39" s="41"/>
      <c r="AE39" s="25">
        <f>IF(AD39="",0,VLOOKUP(AD39,'points ind'!$A$2:$B$52,2,FALSE))</f>
        <v>0</v>
      </c>
      <c r="AF39" s="48">
        <f>IF(AD39="",0,VLOOKUP(AD39,'points clubs'!$A$2:$B$51,2,FALSE))</f>
        <v>0</v>
      </c>
      <c r="AG39" s="42"/>
      <c r="AH39" s="25">
        <f>IF(AG39="",0,VLOOKUP(AG39,'points ind'!$A$2:$B$52,2,FALSE))</f>
        <v>0</v>
      </c>
      <c r="AI39" s="48">
        <f>IF(AG39="",0,VLOOKUP(AG39,'points clubs'!$A$2:$B$51,2,FALSE))</f>
        <v>0</v>
      </c>
      <c r="AJ39" s="26">
        <f>G39+J39+M39+P39+S39+V39+Y39+AB39+AE39+AH39</f>
        <v>105</v>
      </c>
      <c r="AK39" s="63">
        <f>RANK(AJ39,$AJ$10:$AJ$60,0)</f>
        <v>30</v>
      </c>
      <c r="AL39" s="255">
        <f>IF(AG39&gt;0,(LARGE((G39,M39,P39,S39,V39,Y39,AB39,AE39),1)+LARGE((G39,M39,P39,S39,V39,Y39,AB39,AE39),2)+LARGE((G39,M39,P39,S39,V39,Y39,AB39,AE39),3)+LARGE((G39,M39,P39,S39,V39,Y39,AB39,AE39),4)+AH39),(LARGE((G39,M39,P39,S39,V39,Y39,AB39,AE39),1)+LARGE((G39,M39,P39,S39,V39,Y39,AB39,AE39),2)+LARGE((G39,M39,P39,S39,V39,Y39,AB39,AE39),3)+LARGE((G39,M39,P39,S39,V39,Y39,AB39,AE39),4)+LARGE((G39,M39,P39,S39,V39,Y39,AB39,AE39),5)))</f>
        <v>105</v>
      </c>
      <c r="AM39" s="258">
        <f>RANK(AL39,$AL$10:$AL$90,0)</f>
        <v>30</v>
      </c>
      <c r="AN39" s="22">
        <f t="shared" si="2"/>
        <v>0</v>
      </c>
      <c r="AO39" s="23">
        <f t="shared" si="3"/>
        <v>0</v>
      </c>
      <c r="AP39" s="23">
        <f t="shared" si="4"/>
        <v>0</v>
      </c>
      <c r="AQ39" s="23">
        <f t="shared" si="5"/>
        <v>0</v>
      </c>
      <c r="AR39" s="23">
        <f t="shared" si="6"/>
        <v>0</v>
      </c>
      <c r="AS39" s="23">
        <f t="shared" si="7"/>
        <v>22</v>
      </c>
      <c r="AT39" s="23">
        <f t="shared" si="8"/>
        <v>0</v>
      </c>
      <c r="AU39" s="23">
        <f t="shared" si="9"/>
        <v>0</v>
      </c>
      <c r="AV39" s="23">
        <f t="shared" si="10"/>
        <v>0</v>
      </c>
      <c r="AW39" s="23">
        <f t="shared" si="11"/>
        <v>0</v>
      </c>
      <c r="AX39" s="23">
        <f t="shared" si="12"/>
        <v>0</v>
      </c>
      <c r="AY39" s="23">
        <f t="shared" si="13"/>
        <v>0</v>
      </c>
      <c r="AZ39" s="23">
        <f t="shared" si="14"/>
        <v>0</v>
      </c>
      <c r="BA39" s="23">
        <f t="shared" si="15"/>
        <v>0</v>
      </c>
      <c r="BB39" s="27">
        <f t="shared" si="16"/>
        <v>0</v>
      </c>
      <c r="BC39" s="226">
        <f t="shared" si="17"/>
        <v>0</v>
      </c>
    </row>
    <row r="40" spans="1:55" ht="15" x14ac:dyDescent="0.25">
      <c r="A40" s="21">
        <f>AM40</f>
        <v>31</v>
      </c>
      <c r="B40" s="72" t="s">
        <v>92</v>
      </c>
      <c r="C40" s="81">
        <v>2002</v>
      </c>
      <c r="D40" s="81" t="s">
        <v>21</v>
      </c>
      <c r="E40" s="82">
        <v>2654963</v>
      </c>
      <c r="F40" s="75"/>
      <c r="G40" s="25">
        <f>IF(F40="",0,VLOOKUP(F40,'points ind'!$A$2:$B$52,2,FALSE))</f>
        <v>0</v>
      </c>
      <c r="H40" s="48">
        <f>IF(F40="",0,VLOOKUP(F40,'points clubs'!$A$2:$B$51,2,FALSE))</f>
        <v>0</v>
      </c>
      <c r="I40" s="54"/>
      <c r="J40" s="53">
        <f>IF(I40="",0,VLOOKUP(I40,'points ind'!$A$2:$B$52,2,FALSE))</f>
        <v>0</v>
      </c>
      <c r="K40" s="51">
        <f>IF(I40="",0,VLOOKUP(I40,'points clubs'!$A$2:$B$51,2,FALSE))</f>
        <v>0</v>
      </c>
      <c r="L40" s="42">
        <v>28</v>
      </c>
      <c r="M40" s="25">
        <f>IF(L40="",0,VLOOKUP(L40,'points ind'!$A$2:$B$52,2,FALSE))</f>
        <v>16</v>
      </c>
      <c r="N40" s="48">
        <f>IF(L40="",0,VLOOKUP(L40,'points clubs'!$A$2:$B$51,2,FALSE))</f>
        <v>0</v>
      </c>
      <c r="O40" s="42">
        <v>22</v>
      </c>
      <c r="P40" s="25">
        <f>IF(O40="",0,VLOOKUP(O40,'points ind'!$A$2:$B$52,2,FALSE))</f>
        <v>28</v>
      </c>
      <c r="Q40" s="48">
        <f>IF(O40="",0,VLOOKUP(O40,'points clubs'!$A$2:$B$51,2,FALSE))</f>
        <v>0</v>
      </c>
      <c r="R40" s="42">
        <v>20</v>
      </c>
      <c r="S40" s="25">
        <f>IF(R40="",0,VLOOKUP(R40,'points ind'!$A$2:$B$52,2,FALSE))</f>
        <v>32</v>
      </c>
      <c r="T40" s="48">
        <f>IF(R40="",0,VLOOKUP(R40,'points clubs'!$A$2:$B$51,2,FALSE))</f>
        <v>2</v>
      </c>
      <c r="U40" s="41">
        <v>24</v>
      </c>
      <c r="V40" s="25">
        <f>IF(U40="",0,VLOOKUP(U40,'points ind'!$A$2:$B$52,2,FALSE))</f>
        <v>24</v>
      </c>
      <c r="W40" s="48">
        <f>IF(U40="",0,VLOOKUP(U40,'points clubs'!$A$2:$B$51,2,FALSE))</f>
        <v>0</v>
      </c>
      <c r="X40" s="41"/>
      <c r="Y40" s="25">
        <f>IF(X40="",0,VLOOKUP(X40,'points ind'!$A$2:$B$52,2,FALSE))</f>
        <v>0</v>
      </c>
      <c r="Z40" s="48">
        <f>IF(X40="",0,VLOOKUP(X40,'points clubs'!$A$2:$B$51,2,FALSE))</f>
        <v>0</v>
      </c>
      <c r="AA40" s="41"/>
      <c r="AB40" s="25">
        <f>IF(AA40="",0,VLOOKUP(AA40,'points ind'!$A$2:$B$52,2,FALSE))</f>
        <v>0</v>
      </c>
      <c r="AC40" s="48">
        <f>IF(AA40="",0,VLOOKUP(AA40,'points clubs'!$A$2:$B$51,2,FALSE))</f>
        <v>0</v>
      </c>
      <c r="AD40" s="41"/>
      <c r="AE40" s="25">
        <f>IF(AD40="",0,VLOOKUP(AD40,'points ind'!$A$2:$B$52,2,FALSE))</f>
        <v>0</v>
      </c>
      <c r="AF40" s="48">
        <f>IF(AD40="",0,VLOOKUP(AD40,'points clubs'!$A$2:$B$51,2,FALSE))</f>
        <v>0</v>
      </c>
      <c r="AG40" s="41"/>
      <c r="AH40" s="25">
        <f>IF(AG40="",0,VLOOKUP(AG40,'points ind'!$A$2:$B$52,2,FALSE))</f>
        <v>0</v>
      </c>
      <c r="AI40" s="48">
        <f>IF(AG40="",0,VLOOKUP(AG40,'points clubs'!$A$2:$B$51,2,FALSE))</f>
        <v>0</v>
      </c>
      <c r="AJ40" s="26">
        <f>G40+J40+M40+P40+S40+V40+Y40+AB40+AE40+AH40</f>
        <v>100</v>
      </c>
      <c r="AK40" s="63">
        <f>RANK(AJ40,$AJ$10:$AJ$60,0)</f>
        <v>31</v>
      </c>
      <c r="AL40" s="255">
        <f>IF(AG40&gt;0,(LARGE((G40,M40,P40,S40,V40,Y40,AB40,AE40),1)+LARGE((G40,M40,P40,S40,V40,Y40,AB40,AE40),2)+LARGE((G40,M40,P40,S40,V40,Y40,AB40,AE40),3)+LARGE((G40,M40,P40,S40,V40,Y40,AB40,AE40),4)+AH40),(LARGE((G40,M40,P40,S40,V40,Y40,AB40,AE40),1)+LARGE((G40,M40,P40,S40,V40,Y40,AB40,AE40),2)+LARGE((G40,M40,P40,S40,V40,Y40,AB40,AE40),3)+LARGE((G40,M40,P40,S40,V40,Y40,AB40,AE40),4)+LARGE((G40,M40,P40,S40,V40,Y40,AB40,AE40),5)))</f>
        <v>100</v>
      </c>
      <c r="AM40" s="258">
        <f>RANK(AL40,$AL$10:$AL$90,0)</f>
        <v>31</v>
      </c>
      <c r="AN40" s="22">
        <f t="shared" si="2"/>
        <v>0</v>
      </c>
      <c r="AO40" s="23">
        <f t="shared" si="3"/>
        <v>0</v>
      </c>
      <c r="AP40" s="23">
        <f t="shared" si="4"/>
        <v>0</v>
      </c>
      <c r="AQ40" s="23">
        <f t="shared" si="5"/>
        <v>0</v>
      </c>
      <c r="AR40" s="23">
        <f t="shared" si="6"/>
        <v>0</v>
      </c>
      <c r="AS40" s="23">
        <f t="shared" si="7"/>
        <v>0</v>
      </c>
      <c r="AT40" s="23">
        <f t="shared" si="8"/>
        <v>0</v>
      </c>
      <c r="AU40" s="23">
        <f t="shared" si="9"/>
        <v>0</v>
      </c>
      <c r="AV40" s="23">
        <f t="shared" si="10"/>
        <v>0</v>
      </c>
      <c r="AW40" s="23">
        <f t="shared" si="11"/>
        <v>0</v>
      </c>
      <c r="AX40" s="23">
        <f t="shared" si="12"/>
        <v>0</v>
      </c>
      <c r="AY40" s="23">
        <f t="shared" si="13"/>
        <v>2</v>
      </c>
      <c r="AZ40" s="23">
        <f t="shared" si="14"/>
        <v>0</v>
      </c>
      <c r="BA40" s="23">
        <f t="shared" si="15"/>
        <v>0</v>
      </c>
      <c r="BB40" s="27">
        <f t="shared" si="16"/>
        <v>0</v>
      </c>
      <c r="BC40" s="226">
        <f t="shared" si="17"/>
        <v>0</v>
      </c>
    </row>
    <row r="41" spans="1:55" ht="15" x14ac:dyDescent="0.25">
      <c r="A41" s="21">
        <f>AM41</f>
        <v>32</v>
      </c>
      <c r="B41" s="78" t="s">
        <v>423</v>
      </c>
      <c r="C41" s="79">
        <v>2001</v>
      </c>
      <c r="D41" s="79" t="s">
        <v>19</v>
      </c>
      <c r="E41" s="80">
        <v>2664887</v>
      </c>
      <c r="F41" s="75"/>
      <c r="G41" s="25">
        <f>IF(F41="",0,VLOOKUP(F41,'points ind'!$A$2:$B$52,2,FALSE))</f>
        <v>0</v>
      </c>
      <c r="H41" s="48">
        <f>IF(F41="",0,VLOOKUP(F41,'points clubs'!$A$2:$B$51,2,FALSE))</f>
        <v>0</v>
      </c>
      <c r="I41" s="54"/>
      <c r="J41" s="53">
        <f>IF(I41="",0,VLOOKUP(I41,'points ind'!$A$2:$B$52,2,FALSE))</f>
        <v>0</v>
      </c>
      <c r="K41" s="51">
        <f>IF(I41="",0,VLOOKUP(I41,'points clubs'!$A$2:$B$51,2,FALSE))</f>
        <v>0</v>
      </c>
      <c r="L41" s="42"/>
      <c r="M41" s="25">
        <f>IF(L41="",0,VLOOKUP(L41,'points ind'!$A$2:$B$52,2,FALSE))</f>
        <v>0</v>
      </c>
      <c r="N41" s="48">
        <f>IF(L41="",0,VLOOKUP(L41,'points clubs'!$A$2:$B$51,2,FALSE))</f>
        <v>0</v>
      </c>
      <c r="O41" s="42">
        <v>28</v>
      </c>
      <c r="P41" s="25">
        <f>IF(O41="",0,VLOOKUP(O41,'points ind'!$A$2:$B$52,2,FALSE))</f>
        <v>16</v>
      </c>
      <c r="Q41" s="48">
        <f>IF(O41="",0,VLOOKUP(O41,'points clubs'!$A$2:$B$51,2,FALSE))</f>
        <v>0</v>
      </c>
      <c r="R41" s="42">
        <v>27</v>
      </c>
      <c r="S41" s="25">
        <f>IF(R41="",0,VLOOKUP(R41,'points ind'!$A$2:$B$52,2,FALSE))</f>
        <v>18</v>
      </c>
      <c r="T41" s="48">
        <f>IF(R41="",0,VLOOKUP(R41,'points clubs'!$A$2:$B$51,2,FALSE))</f>
        <v>0</v>
      </c>
      <c r="U41" s="41"/>
      <c r="V41" s="25">
        <f>IF(U41="",0,VLOOKUP(U41,'points ind'!$A$2:$B$52,2,FALSE))</f>
        <v>0</v>
      </c>
      <c r="W41" s="48">
        <f>IF(U41="",0,VLOOKUP(U41,'points clubs'!$A$2:$B$51,2,FALSE))</f>
        <v>0</v>
      </c>
      <c r="X41" s="41">
        <v>24</v>
      </c>
      <c r="Y41" s="25">
        <f>IF(X41="",0,VLOOKUP(X41,'points ind'!$A$2:$B$52,2,FALSE))</f>
        <v>24</v>
      </c>
      <c r="Z41" s="48">
        <f>IF(X41="",0,VLOOKUP(X41,'points clubs'!$A$2:$B$51,2,FALSE))</f>
        <v>0</v>
      </c>
      <c r="AA41" s="41">
        <v>25</v>
      </c>
      <c r="AB41" s="25">
        <f>IF(AA41="",0,VLOOKUP(AA41,'points ind'!$A$2:$B$52,2,FALSE))</f>
        <v>22</v>
      </c>
      <c r="AC41" s="48">
        <f>IF(AA41="",0,VLOOKUP(AA41,'points clubs'!$A$2:$B$51,2,FALSE))</f>
        <v>0</v>
      </c>
      <c r="AD41" s="41"/>
      <c r="AE41" s="25">
        <f>IF(AD41="",0,VLOOKUP(AD41,'points ind'!$A$2:$B$52,2,FALSE))</f>
        <v>0</v>
      </c>
      <c r="AF41" s="48">
        <f>IF(AD41="",0,VLOOKUP(AD41,'points clubs'!$A$2:$B$51,2,FALSE))</f>
        <v>0</v>
      </c>
      <c r="AG41" s="42"/>
      <c r="AH41" s="25">
        <f>IF(AG41="",0,VLOOKUP(AG41,'points ind'!$A$2:$B$52,2,FALSE))</f>
        <v>0</v>
      </c>
      <c r="AI41" s="48">
        <f>IF(AG41="",0,VLOOKUP(AG41,'points clubs'!$A$2:$B$51,2,FALSE))</f>
        <v>0</v>
      </c>
      <c r="AJ41" s="26">
        <f>G41+J41+M41+P41+S41+V41+Y41+AB41+AE41+AH41</f>
        <v>80</v>
      </c>
      <c r="AK41" s="63">
        <f>RANK(AJ41,$AJ$10:$AJ$60,0)</f>
        <v>32</v>
      </c>
      <c r="AL41" s="255">
        <f>IF(AG41&gt;0,(LARGE((G41,M41,P41,S41,V41,Y41,AB41,AE41),1)+LARGE((G41,M41,P41,S41,V41,Y41,AB41,AE41),2)+LARGE((G41,M41,P41,S41,V41,Y41,AB41,AE41),3)+LARGE((G41,M41,P41,S41,V41,Y41,AB41,AE41),4)+AH41),(LARGE((G41,M41,P41,S41,V41,Y41,AB41,AE41),1)+LARGE((G41,M41,P41,S41,V41,Y41,AB41,AE41),2)+LARGE((G41,M41,P41,S41,V41,Y41,AB41,AE41),3)+LARGE((G41,M41,P41,S41,V41,Y41,AB41,AE41),4)+LARGE((G41,M41,P41,S41,V41,Y41,AB41,AE41),5)))</f>
        <v>80</v>
      </c>
      <c r="AM41" s="258">
        <f>RANK(AL41,$AL$10:$AL$90,0)</f>
        <v>32</v>
      </c>
      <c r="AN41" s="22">
        <f t="shared" si="2"/>
        <v>0</v>
      </c>
      <c r="AO41" s="23">
        <f t="shared" si="3"/>
        <v>0</v>
      </c>
      <c r="AP41" s="23">
        <f t="shared" si="4"/>
        <v>0</v>
      </c>
      <c r="AQ41" s="23">
        <f t="shared" si="5"/>
        <v>0</v>
      </c>
      <c r="AR41" s="23">
        <f t="shared" si="6"/>
        <v>0</v>
      </c>
      <c r="AS41" s="23">
        <f t="shared" si="7"/>
        <v>0</v>
      </c>
      <c r="AT41" s="23">
        <f t="shared" si="8"/>
        <v>0</v>
      </c>
      <c r="AU41" s="23">
        <f t="shared" si="9"/>
        <v>0</v>
      </c>
      <c r="AV41" s="23">
        <f t="shared" si="10"/>
        <v>0</v>
      </c>
      <c r="AW41" s="23">
        <f t="shared" si="11"/>
        <v>0</v>
      </c>
      <c r="AX41" s="23">
        <f t="shared" si="12"/>
        <v>0</v>
      </c>
      <c r="AY41" s="23">
        <f t="shared" si="13"/>
        <v>0</v>
      </c>
      <c r="AZ41" s="23">
        <f t="shared" si="14"/>
        <v>0</v>
      </c>
      <c r="BA41" s="23">
        <f t="shared" si="15"/>
        <v>0</v>
      </c>
      <c r="BB41" s="27">
        <f t="shared" si="16"/>
        <v>0</v>
      </c>
      <c r="BC41" s="226">
        <f t="shared" si="17"/>
        <v>0</v>
      </c>
    </row>
    <row r="42" spans="1:55" ht="15" x14ac:dyDescent="0.25">
      <c r="A42" s="21">
        <f>AM42</f>
        <v>33</v>
      </c>
      <c r="B42" s="72" t="s">
        <v>89</v>
      </c>
      <c r="C42" s="73">
        <v>2002</v>
      </c>
      <c r="D42" s="73" t="s">
        <v>52</v>
      </c>
      <c r="E42" s="74">
        <v>2650076</v>
      </c>
      <c r="F42" s="75"/>
      <c r="G42" s="25">
        <f>IF(F42="",0,VLOOKUP(F42,'points ind'!$A$2:$B$52,2,FALSE))</f>
        <v>0</v>
      </c>
      <c r="H42" s="48">
        <f>IF(F42="",0,VLOOKUP(F42,'points clubs'!$A$2:$B$51,2,FALSE))</f>
        <v>0</v>
      </c>
      <c r="I42" s="54"/>
      <c r="J42" s="53">
        <f>IF(I42="",0,VLOOKUP(I42,'points ind'!$A$2:$B$52,2,FALSE))</f>
        <v>0</v>
      </c>
      <c r="K42" s="51">
        <f>IF(I42="",0,VLOOKUP(I42,'points clubs'!$A$2:$B$51,2,FALSE))</f>
        <v>0</v>
      </c>
      <c r="L42" s="42">
        <v>23</v>
      </c>
      <c r="M42" s="25">
        <f>IF(L42="",0,VLOOKUP(L42,'points ind'!$A$2:$B$52,2,FALSE))</f>
        <v>26</v>
      </c>
      <c r="N42" s="48">
        <f>IF(L42="",0,VLOOKUP(L42,'points clubs'!$A$2:$B$51,2,FALSE))</f>
        <v>0</v>
      </c>
      <c r="O42" s="41">
        <v>32</v>
      </c>
      <c r="P42" s="25">
        <f>IF(O42="",0,VLOOKUP(O42,'points ind'!$A$2:$B$52,2,FALSE))</f>
        <v>8</v>
      </c>
      <c r="Q42" s="48">
        <f>IF(O42="",0,VLOOKUP(O42,'points clubs'!$A$2:$B$51,2,FALSE))</f>
        <v>0</v>
      </c>
      <c r="R42" s="41"/>
      <c r="S42" s="25">
        <f>IF(R42="",0,VLOOKUP(R42,'points ind'!$A$2:$B$52,2,FALSE))</f>
        <v>0</v>
      </c>
      <c r="T42" s="48">
        <f>IF(R42="",0,VLOOKUP(R42,'points clubs'!$A$2:$B$51,2,FALSE))</f>
        <v>0</v>
      </c>
      <c r="U42" s="41">
        <v>31</v>
      </c>
      <c r="V42" s="25">
        <f>IF(U42="",0,VLOOKUP(U42,'points ind'!$A$2:$B$52,2,FALSE))</f>
        <v>10</v>
      </c>
      <c r="W42" s="48">
        <f>IF(U42="",0,VLOOKUP(U42,'points clubs'!$A$2:$B$51,2,FALSE))</f>
        <v>0</v>
      </c>
      <c r="X42" s="41"/>
      <c r="Y42" s="25">
        <f>IF(X42="",0,VLOOKUP(X42,'points ind'!$A$2:$B$52,2,FALSE))</f>
        <v>0</v>
      </c>
      <c r="Z42" s="48">
        <v>0</v>
      </c>
      <c r="AA42" s="41"/>
      <c r="AB42" s="25">
        <f>IF(AA42="",0,VLOOKUP(AA42,'points ind'!$A$2:$B$52,2,FALSE))</f>
        <v>0</v>
      </c>
      <c r="AC42" s="48">
        <f>IF(AA42="",0,VLOOKUP(AA42,'points clubs'!$A$2:$B$51,2,FALSE))</f>
        <v>0</v>
      </c>
      <c r="AD42" s="41">
        <v>26</v>
      </c>
      <c r="AE42" s="25">
        <f>IF(AD42="",0,VLOOKUP(AD42,'points ind'!$A$2:$B$52,2,FALSE))</f>
        <v>20</v>
      </c>
      <c r="AF42" s="48">
        <f>IF(AD42="",0,VLOOKUP(AD42,'points clubs'!$A$2:$B$51,2,FALSE))</f>
        <v>0</v>
      </c>
      <c r="AG42" s="41"/>
      <c r="AH42" s="25">
        <f>IF(AG42="",0,VLOOKUP(AG42,'points ind'!$A$2:$B$52,2,FALSE))</f>
        <v>0</v>
      </c>
      <c r="AI42" s="48">
        <f>IF(AG42="",0,VLOOKUP(AG42,'points clubs'!$A$2:$B$51,2,FALSE))</f>
        <v>0</v>
      </c>
      <c r="AJ42" s="26">
        <f>G42+J42+M42+P42+S42+V42+Y42+AB42+AE42+AH42</f>
        <v>64</v>
      </c>
      <c r="AK42" s="63">
        <f>RANK(AJ42,$AJ$10:$AJ$60,0)</f>
        <v>33</v>
      </c>
      <c r="AL42" s="255">
        <f>IF(AG42&gt;0,(LARGE((G42,M42,P42,S42,V42,Y42,AB42,AE42),1)+LARGE((G42,M42,P42,S42,V42,Y42,AB42,AE42),2)+LARGE((G42,M42,P42,S42,V42,Y42,AB42,AE42),3)+LARGE((G42,M42,P42,S42,V42,Y42,AB42,AE42),4)+AH42),(LARGE((G42,M42,P42,S42,V42,Y42,AB42,AE42),1)+LARGE((G42,M42,P42,S42,V42,Y42,AB42,AE42),2)+LARGE((G42,M42,P42,S42,V42,Y42,AB42,AE42),3)+LARGE((G42,M42,P42,S42,V42,Y42,AB42,AE42),4)+LARGE((G42,M42,P42,S42,V42,Y42,AB42,AE42),5)))</f>
        <v>64</v>
      </c>
      <c r="AM42" s="258">
        <f>RANK(AL42,$AL$10:$AL$90,0)</f>
        <v>33</v>
      </c>
      <c r="AN42" s="22">
        <f t="shared" si="2"/>
        <v>0</v>
      </c>
      <c r="AO42" s="23">
        <f t="shared" si="3"/>
        <v>0</v>
      </c>
      <c r="AP42" s="23">
        <f t="shared" si="4"/>
        <v>0</v>
      </c>
      <c r="AQ42" s="23">
        <f t="shared" si="5"/>
        <v>0</v>
      </c>
      <c r="AR42" s="23">
        <f t="shared" si="6"/>
        <v>0</v>
      </c>
      <c r="AS42" s="23">
        <f t="shared" si="7"/>
        <v>0</v>
      </c>
      <c r="AT42" s="23">
        <f t="shared" si="8"/>
        <v>0</v>
      </c>
      <c r="AU42" s="23">
        <f t="shared" si="9"/>
        <v>0</v>
      </c>
      <c r="AV42" s="23">
        <f t="shared" si="10"/>
        <v>0</v>
      </c>
      <c r="AW42" s="23">
        <f t="shared" si="11"/>
        <v>0</v>
      </c>
      <c r="AX42" s="23">
        <f t="shared" si="12"/>
        <v>0</v>
      </c>
      <c r="AY42" s="23">
        <f t="shared" si="13"/>
        <v>0</v>
      </c>
      <c r="AZ42" s="23">
        <f t="shared" si="14"/>
        <v>0</v>
      </c>
      <c r="BA42" s="23">
        <f t="shared" si="15"/>
        <v>0</v>
      </c>
      <c r="BB42" s="27">
        <f t="shared" si="16"/>
        <v>0</v>
      </c>
      <c r="BC42" s="226">
        <f t="shared" si="17"/>
        <v>0</v>
      </c>
    </row>
    <row r="43" spans="1:55" ht="15" x14ac:dyDescent="0.25">
      <c r="A43" s="21">
        <f>AM43</f>
        <v>34</v>
      </c>
      <c r="B43" s="72" t="s">
        <v>84</v>
      </c>
      <c r="C43" s="73">
        <v>2002</v>
      </c>
      <c r="D43" s="73" t="s">
        <v>10</v>
      </c>
      <c r="E43" s="74">
        <v>26611796</v>
      </c>
      <c r="F43" s="75">
        <v>30</v>
      </c>
      <c r="G43" s="25">
        <f>IF(F43="",0,VLOOKUP(F43,'points ind'!$A$2:$B$52,2,FALSE))</f>
        <v>12</v>
      </c>
      <c r="H43" s="48">
        <f>IF(F43="",0,VLOOKUP(F43,'points clubs'!$A$2:$B$51,2,FALSE))</f>
        <v>0</v>
      </c>
      <c r="I43" s="52"/>
      <c r="J43" s="53">
        <f>IF(I43="",0,VLOOKUP(I43,'points ind'!$A$2:$B$52,2,FALSE))</f>
        <v>0</v>
      </c>
      <c r="K43" s="51">
        <f>IF(I43="",0,VLOOKUP(I43,'points clubs'!$A$2:$B$51,2,FALSE))</f>
        <v>0</v>
      </c>
      <c r="L43" s="41">
        <v>25</v>
      </c>
      <c r="M43" s="25">
        <f>IF(L43="",0,VLOOKUP(L43,'points ind'!$A$2:$B$52,2,FALSE))</f>
        <v>22</v>
      </c>
      <c r="N43" s="48">
        <f>IF(L43="",0,VLOOKUP(L43,'points clubs'!$A$2:$B$51,2,FALSE))</f>
        <v>0</v>
      </c>
      <c r="O43" s="41"/>
      <c r="P43" s="25">
        <f>IF(O43="",0,VLOOKUP(O43,'points ind'!$A$2:$B$52,2,FALSE))</f>
        <v>0</v>
      </c>
      <c r="Q43" s="48">
        <f>IF(O43="",0,VLOOKUP(O43,'points clubs'!$A$2:$B$51,2,FALSE))</f>
        <v>0</v>
      </c>
      <c r="R43" s="41"/>
      <c r="S43" s="25">
        <f>IF(R43="",0,VLOOKUP(R43,'points ind'!$A$2:$B$52,2,FALSE))</f>
        <v>0</v>
      </c>
      <c r="T43" s="48">
        <f>IF(R43="",0,VLOOKUP(R43,'points clubs'!$A$2:$B$51,2,FALSE))</f>
        <v>0</v>
      </c>
      <c r="U43" s="41">
        <v>32</v>
      </c>
      <c r="V43" s="25">
        <f>IF(U43="",0,VLOOKUP(U43,'points ind'!$A$2:$B$52,2,FALSE))</f>
        <v>8</v>
      </c>
      <c r="W43" s="48">
        <f>IF(U43="",0,VLOOKUP(U43,'points clubs'!$A$2:$B$51,2,FALSE))</f>
        <v>0</v>
      </c>
      <c r="X43" s="42"/>
      <c r="Y43" s="25">
        <f>IF(X43="",0,VLOOKUP(X43,'points ind'!$A$2:$B$52,2,FALSE))</f>
        <v>0</v>
      </c>
      <c r="Z43" s="48">
        <f>IF(X43="",0,VLOOKUP(X43,'points clubs'!$A$2:$B$51,2,FALSE))</f>
        <v>0</v>
      </c>
      <c r="AA43" s="42"/>
      <c r="AB43" s="25">
        <f>IF(AA43="",0,VLOOKUP(AA43,'points ind'!$A$2:$B$52,2,FALSE))</f>
        <v>0</v>
      </c>
      <c r="AC43" s="48">
        <f>IF(AA43="",0,VLOOKUP(AA43,'points clubs'!$A$2:$B$51,2,FALSE))</f>
        <v>0</v>
      </c>
      <c r="AD43" s="42"/>
      <c r="AE43" s="25">
        <f>IF(AD43="",0,VLOOKUP(AD43,'points ind'!$A$2:$B$52,2,FALSE))</f>
        <v>0</v>
      </c>
      <c r="AF43" s="48">
        <f>IF(AD43="",0,VLOOKUP(AD43,'points clubs'!$A$2:$B$51,2,FALSE))</f>
        <v>0</v>
      </c>
      <c r="AG43" s="42">
        <v>26</v>
      </c>
      <c r="AH43" s="25">
        <f>IF(AG43="",0,VLOOKUP(AG43,'points ind'!$A$2:$B$52,2,FALSE))</f>
        <v>20</v>
      </c>
      <c r="AI43" s="48">
        <f>IF(AG43="",0,VLOOKUP(AG43,'points clubs'!$A$2:$B$51,2,FALSE))</f>
        <v>0</v>
      </c>
      <c r="AJ43" s="26">
        <f>G43+J43+M43+P43+S43+V43+Y43+AB43+AE43+AH43</f>
        <v>62</v>
      </c>
      <c r="AK43" s="63">
        <f>RANK(AJ43,$AJ$10:$AJ$60,0)</f>
        <v>34</v>
      </c>
      <c r="AL43" s="255">
        <f>IF(AG43&gt;0,(LARGE((G43,M43,P43,S43,V43,Y43,AB43,AE43),1)+LARGE((G43,M43,P43,S43,V43,Y43,AB43,AE43),2)+LARGE((G43,M43,P43,S43,V43,Y43,AB43,AE43),3)+LARGE((G43,M43,P43,S43,V43,Y43,AB43,AE43),4)+AH43),(LARGE((G43,M43,P43,S43,V43,Y43,AB43,AE43),1)+LARGE((G43,M43,P43,S43,V43,Y43,AB43,AE43),2)+LARGE((G43,M43,P43,S43,V43,Y43,AB43,AE43),3)+LARGE((G43,M43,P43,S43,V43,Y43,AB43,AE43),4)+LARGE((G43,M43,P43,S43,V43,Y43,AB43,AE43),5)))</f>
        <v>62</v>
      </c>
      <c r="AM43" s="258">
        <f>RANK(AL43,$AL$10:$AL$90,0)</f>
        <v>34</v>
      </c>
      <c r="AN43" s="22">
        <f t="shared" si="2"/>
        <v>0</v>
      </c>
      <c r="AO43" s="23">
        <f t="shared" si="3"/>
        <v>0</v>
      </c>
      <c r="AP43" s="23">
        <f t="shared" si="4"/>
        <v>0</v>
      </c>
      <c r="AQ43" s="23">
        <f t="shared" si="5"/>
        <v>0</v>
      </c>
      <c r="AR43" s="23">
        <f t="shared" si="6"/>
        <v>0</v>
      </c>
      <c r="AS43" s="23">
        <f t="shared" si="7"/>
        <v>0</v>
      </c>
      <c r="AT43" s="23">
        <f t="shared" si="8"/>
        <v>0</v>
      </c>
      <c r="AU43" s="23">
        <f t="shared" si="9"/>
        <v>0</v>
      </c>
      <c r="AV43" s="23">
        <f t="shared" si="10"/>
        <v>0</v>
      </c>
      <c r="AW43" s="23">
        <f t="shared" si="11"/>
        <v>0</v>
      </c>
      <c r="AX43" s="23">
        <f t="shared" si="12"/>
        <v>0</v>
      </c>
      <c r="AY43" s="23">
        <f t="shared" si="13"/>
        <v>0</v>
      </c>
      <c r="AZ43" s="23">
        <f t="shared" si="14"/>
        <v>0</v>
      </c>
      <c r="BA43" s="23">
        <f t="shared" si="15"/>
        <v>0</v>
      </c>
      <c r="BB43" s="27">
        <f t="shared" si="16"/>
        <v>0</v>
      </c>
      <c r="BC43" s="226">
        <f t="shared" si="17"/>
        <v>0</v>
      </c>
    </row>
    <row r="44" spans="1:55" ht="15.75" thickBot="1" x14ac:dyDescent="0.3">
      <c r="A44" s="21">
        <f>AM44</f>
        <v>35</v>
      </c>
      <c r="B44" s="78" t="s">
        <v>94</v>
      </c>
      <c r="C44" s="76">
        <v>2001</v>
      </c>
      <c r="D44" s="76" t="s">
        <v>13</v>
      </c>
      <c r="E44" s="77">
        <v>2672306</v>
      </c>
      <c r="F44" s="75"/>
      <c r="G44" s="44">
        <f>IF(F44="",0,VLOOKUP(F44,'points ind'!$A$2:$B$52,2,FALSE))</f>
        <v>0</v>
      </c>
      <c r="H44" s="49">
        <f>IF(F44="",0,VLOOKUP(F44,'points clubs'!$A$2:$B$51,2,FALSE))</f>
        <v>0</v>
      </c>
      <c r="I44" s="148"/>
      <c r="J44" s="56">
        <f>IF(I44="",0,VLOOKUP(I44,'points ind'!$A$2:$B$52,2,FALSE))</f>
        <v>0</v>
      </c>
      <c r="K44" s="57">
        <f>IF(I44="",0,VLOOKUP(I44,'points clubs'!$A$2:$B$51,2,FALSE))</f>
        <v>0</v>
      </c>
      <c r="L44" s="149">
        <v>33</v>
      </c>
      <c r="M44" s="44">
        <f>IF(L44="",0,VLOOKUP(L44,'points ind'!$A$2:$B$52,2,FALSE))</f>
        <v>6</v>
      </c>
      <c r="N44" s="49">
        <f>IF(L44="",0,VLOOKUP(L44,'points clubs'!$A$2:$B$51,2,FALSE))</f>
        <v>0</v>
      </c>
      <c r="O44" s="43">
        <v>31</v>
      </c>
      <c r="P44" s="44">
        <f>IF(O44="",0,VLOOKUP(O44,'points ind'!$A$2:$B$52,2,FALSE))</f>
        <v>10</v>
      </c>
      <c r="Q44" s="49">
        <f>IF(O44="",0,VLOOKUP(O44,'points clubs'!$A$2:$B$51,2,FALSE))</f>
        <v>0</v>
      </c>
      <c r="R44" s="43"/>
      <c r="S44" s="44">
        <f>IF(R44="",0,VLOOKUP(R44,'points ind'!$A$2:$B$52,2,FALSE))</f>
        <v>0</v>
      </c>
      <c r="T44" s="49">
        <f>IF(R44="",0,VLOOKUP(R44,'points clubs'!$A$2:$B$51,2,FALSE))</f>
        <v>0</v>
      </c>
      <c r="U44" s="43">
        <v>33</v>
      </c>
      <c r="V44" s="44">
        <f>IF(U44="",0,VLOOKUP(U44,'points ind'!$A$2:$B$52,2,FALSE))</f>
        <v>6</v>
      </c>
      <c r="W44" s="49">
        <f>IF(U44="",0,VLOOKUP(U44,'points clubs'!$A$2:$B$51,2,FALSE))</f>
        <v>0</v>
      </c>
      <c r="X44" s="149">
        <v>27</v>
      </c>
      <c r="Y44" s="44">
        <f>IF(X44="",0,VLOOKUP(X44,'points ind'!$A$2:$B$52,2,FALSE))</f>
        <v>18</v>
      </c>
      <c r="Z44" s="49">
        <f>IF(X44="",0,VLOOKUP(X44,'points clubs'!$A$2:$B$51,2,FALSE))</f>
        <v>0</v>
      </c>
      <c r="AA44" s="149"/>
      <c r="AB44" s="44">
        <f>IF(AA44="",0,VLOOKUP(AA44,'points ind'!$A$2:$B$52,2,FALSE))</f>
        <v>0</v>
      </c>
      <c r="AC44" s="49">
        <f>IF(AA44="",0,VLOOKUP(AA44,'points clubs'!$A$2:$B$51,2,FALSE))</f>
        <v>0</v>
      </c>
      <c r="AD44" s="149"/>
      <c r="AE44" s="44">
        <f>IF(AD44="",0,VLOOKUP(AD44,'points ind'!$A$2:$B$52,2,FALSE))</f>
        <v>0</v>
      </c>
      <c r="AF44" s="49">
        <f>IF(AD44="",0,VLOOKUP(AD44,'points clubs'!$A$2:$B$51,2,FALSE))</f>
        <v>0</v>
      </c>
      <c r="AG44" s="149">
        <v>27</v>
      </c>
      <c r="AH44" s="44">
        <f>IF(AG44="",0,VLOOKUP(AG44,'points ind'!$A$2:$B$52,2,FALSE))</f>
        <v>18</v>
      </c>
      <c r="AI44" s="49">
        <f>IF(AG44="",0,VLOOKUP(AG44,'points clubs'!$A$2:$B$51,2,FALSE))</f>
        <v>0</v>
      </c>
      <c r="AJ44" s="33">
        <f>G44+J44+M44+P44+S44+V44+Y44+AB44+AE44+AH44</f>
        <v>58</v>
      </c>
      <c r="AK44" s="71">
        <f>RANK(AJ44,$AJ$10:$AJ$60,0)</f>
        <v>35</v>
      </c>
      <c r="AL44" s="255">
        <f>IF(AG44&gt;0,(LARGE((G44,M44,P44,S44,V44,Y44,AB44,AE44),1)+LARGE((G44,M44,P44,S44,V44,Y44,AB44,AE44),2)+LARGE((G44,M44,P44,S44,V44,Y44,AB44,AE44),3)+LARGE((G44,M44,P44,S44,V44,Y44,AB44,AE44),4)+AH44),(LARGE((G44,M44,P44,S44,V44,Y44,AB44,AE44),1)+LARGE((G44,M44,P44,S44,V44,Y44,AB44,AE44),2)+LARGE((G44,M44,P44,S44,V44,Y44,AB44,AE44),3)+LARGE((G44,M44,P44,S44,V44,Y44,AB44,AE44),4)+LARGE((G44,M44,P44,S44,V44,Y44,AB44,AE44),5)))</f>
        <v>58</v>
      </c>
      <c r="AM44" s="258">
        <f>RANK(AL44,$AL$10:$AL$90,0)</f>
        <v>35</v>
      </c>
      <c r="AN44" s="64">
        <f t="shared" si="2"/>
        <v>0</v>
      </c>
      <c r="AO44" s="31">
        <f t="shared" si="3"/>
        <v>0</v>
      </c>
      <c r="AP44" s="31">
        <f t="shared" si="4"/>
        <v>0</v>
      </c>
      <c r="AQ44" s="31">
        <f t="shared" si="5"/>
        <v>0</v>
      </c>
      <c r="AR44" s="31">
        <f t="shared" si="6"/>
        <v>0</v>
      </c>
      <c r="AS44" s="31">
        <f t="shared" si="7"/>
        <v>0</v>
      </c>
      <c r="AT44" s="31">
        <f t="shared" si="8"/>
        <v>0</v>
      </c>
      <c r="AU44" s="31">
        <f t="shared" si="9"/>
        <v>0</v>
      </c>
      <c r="AV44" s="31">
        <f t="shared" si="10"/>
        <v>0</v>
      </c>
      <c r="AW44" s="31">
        <f t="shared" si="11"/>
        <v>0</v>
      </c>
      <c r="AX44" s="31">
        <f t="shared" si="12"/>
        <v>0</v>
      </c>
      <c r="AY44" s="31">
        <f t="shared" si="13"/>
        <v>0</v>
      </c>
      <c r="AZ44" s="31">
        <f t="shared" si="14"/>
        <v>0</v>
      </c>
      <c r="BA44" s="31">
        <f t="shared" si="15"/>
        <v>0</v>
      </c>
      <c r="BB44" s="32">
        <f t="shared" si="16"/>
        <v>0</v>
      </c>
      <c r="BC44" s="226">
        <f t="shared" si="17"/>
        <v>0</v>
      </c>
    </row>
    <row r="45" spans="1:55" s="58" customFormat="1" ht="15.75" thickBot="1" x14ac:dyDescent="0.3">
      <c r="A45" s="21">
        <f>AM45</f>
        <v>36</v>
      </c>
      <c r="B45" s="72" t="s">
        <v>380</v>
      </c>
      <c r="C45" s="73">
        <v>2002</v>
      </c>
      <c r="D45" s="73" t="s">
        <v>16</v>
      </c>
      <c r="E45" s="74">
        <v>2664109</v>
      </c>
      <c r="F45" s="75"/>
      <c r="G45" s="44">
        <f>IF(F45="",0,VLOOKUP(F45,'points ind'!$A$2:$B$52,2,FALSE))</f>
        <v>0</v>
      </c>
      <c r="H45" s="49">
        <f>IF(F45="",0,VLOOKUP(F45,'points clubs'!$A$2:$B$51,2,FALSE))</f>
        <v>0</v>
      </c>
      <c r="I45" s="55"/>
      <c r="J45" s="56">
        <f>IF(I45="",0,VLOOKUP(I45,'points ind'!$A$2:$B$52,2,FALSE))</f>
        <v>0</v>
      </c>
      <c r="K45" s="57">
        <f>IF(I45="",0,VLOOKUP(I45,'points clubs'!$A$2:$B$51,2,FALSE))</f>
        <v>0</v>
      </c>
      <c r="L45" s="43">
        <v>35</v>
      </c>
      <c r="M45" s="44">
        <f>IF(L45="",0,VLOOKUP(L45,'points ind'!$A$2:$B$52,2,FALSE))</f>
        <v>2</v>
      </c>
      <c r="N45" s="49">
        <f>IF(L45="",0,VLOOKUP(L45,'points clubs'!$A$2:$B$51,2,FALSE))</f>
        <v>0</v>
      </c>
      <c r="O45" s="43"/>
      <c r="P45" s="44">
        <f>IF(O45="",0,VLOOKUP(O45,'points ind'!$A$2:$B$52,2,FALSE))</f>
        <v>0</v>
      </c>
      <c r="Q45" s="49">
        <f>IF(O45="",0,VLOOKUP(O45,'points clubs'!$A$2:$B$51,2,FALSE))</f>
        <v>0</v>
      </c>
      <c r="R45" s="43">
        <v>30</v>
      </c>
      <c r="S45" s="44">
        <f>IF(R45="",0,VLOOKUP(R45,'points ind'!$A$2:$B$52,2,FALSE))</f>
        <v>12</v>
      </c>
      <c r="T45" s="49">
        <f>IF(R45="",0,VLOOKUP(R45,'points clubs'!$A$2:$B$51,2,FALSE))</f>
        <v>0</v>
      </c>
      <c r="U45" s="43"/>
      <c r="V45" s="44">
        <f>IF(U45="",0,VLOOKUP(U45,'points ind'!$A$2:$B$52,2,FALSE))</f>
        <v>0</v>
      </c>
      <c r="W45" s="49">
        <f>IF(U45="",0,VLOOKUP(U45,'points clubs'!$A$2:$B$51,2,FALSE))</f>
        <v>0</v>
      </c>
      <c r="X45" s="149">
        <v>28</v>
      </c>
      <c r="Y45" s="44">
        <f>IF(X45="",0,VLOOKUP(X45,'points ind'!$A$2:$B$52,2,FALSE))</f>
        <v>16</v>
      </c>
      <c r="Z45" s="49">
        <f>IF(X45="",0,VLOOKUP(X45,'points clubs'!$A$2:$B$51,2,FALSE))</f>
        <v>0</v>
      </c>
      <c r="AA45" s="149"/>
      <c r="AB45" s="44">
        <f>IF(AA45="",0,VLOOKUP(AA45,'points ind'!$A$2:$B$52,2,FALSE))</f>
        <v>0</v>
      </c>
      <c r="AC45" s="49">
        <f>IF(AA45="",0,VLOOKUP(AA45,'points clubs'!$A$2:$B$51,2,FALSE))</f>
        <v>0</v>
      </c>
      <c r="AD45" s="149">
        <v>25</v>
      </c>
      <c r="AE45" s="44">
        <f>IF(AD45="",0,VLOOKUP(AD45,'points ind'!$A$2:$B$52,2,FALSE))</f>
        <v>22</v>
      </c>
      <c r="AF45" s="49">
        <f>IF(AD45="",0,VLOOKUP(AD45,'points clubs'!$A$2:$B$51,2,FALSE))</f>
        <v>0</v>
      </c>
      <c r="AG45" s="149"/>
      <c r="AH45" s="44">
        <f>IF(AG45="",0,VLOOKUP(AG45,'points ind'!$A$2:$B$52,2,FALSE))</f>
        <v>0</v>
      </c>
      <c r="AI45" s="49">
        <f>IF(AG45="",0,VLOOKUP(AG45,'points clubs'!$A$2:$B$51,2,FALSE))</f>
        <v>0</v>
      </c>
      <c r="AJ45" s="33">
        <f>G45+J45+M45+P45+S45+V45+Y45+AB45+AE45+AH45</f>
        <v>52</v>
      </c>
      <c r="AK45" s="71">
        <f>RANK(AJ45,$AJ$10:$AJ$60,0)</f>
        <v>36</v>
      </c>
      <c r="AL45" s="255">
        <f>IF(AG45&gt;0,(LARGE((G45,M45,P45,S45,V45,Y45,AB45,AE45),1)+LARGE((G45,M45,P45,S45,V45,Y45,AB45,AE45),2)+LARGE((G45,M45,P45,S45,V45,Y45,AB45,AE45),3)+LARGE((G45,M45,P45,S45,V45,Y45,AB45,AE45),4)+AH45),(LARGE((G45,M45,P45,S45,V45,Y45,AB45,AE45),1)+LARGE((G45,M45,P45,S45,V45,Y45,AB45,AE45),2)+LARGE((G45,M45,P45,S45,V45,Y45,AB45,AE45),3)+LARGE((G45,M45,P45,S45,V45,Y45,AB45,AE45),4)+LARGE((G45,M45,P45,S45,V45,Y45,AB45,AE45),5)))</f>
        <v>52</v>
      </c>
      <c r="AM45" s="258">
        <f>RANK(AL45,$AL$10:$AL$90,0)</f>
        <v>36</v>
      </c>
      <c r="AN45" s="64">
        <f t="shared" si="2"/>
        <v>0</v>
      </c>
      <c r="AO45" s="31">
        <f t="shared" si="3"/>
        <v>0</v>
      </c>
      <c r="AP45" s="31">
        <f t="shared" si="4"/>
        <v>0</v>
      </c>
      <c r="AQ45" s="31">
        <f t="shared" si="5"/>
        <v>0</v>
      </c>
      <c r="AR45" s="31">
        <f t="shared" si="6"/>
        <v>0</v>
      </c>
      <c r="AS45" s="31">
        <f t="shared" si="7"/>
        <v>0</v>
      </c>
      <c r="AT45" s="31">
        <f t="shared" si="8"/>
        <v>0</v>
      </c>
      <c r="AU45" s="31">
        <f t="shared" si="9"/>
        <v>0</v>
      </c>
      <c r="AV45" s="31">
        <f t="shared" si="10"/>
        <v>0</v>
      </c>
      <c r="AW45" s="31">
        <f t="shared" si="11"/>
        <v>0</v>
      </c>
      <c r="AX45" s="31">
        <f t="shared" si="12"/>
        <v>0</v>
      </c>
      <c r="AY45" s="31">
        <f t="shared" si="13"/>
        <v>0</v>
      </c>
      <c r="AZ45" s="31">
        <f t="shared" si="14"/>
        <v>0</v>
      </c>
      <c r="BA45" s="31">
        <f t="shared" si="15"/>
        <v>0</v>
      </c>
      <c r="BB45" s="32">
        <f t="shared" si="16"/>
        <v>0</v>
      </c>
      <c r="BC45" s="226">
        <f t="shared" si="17"/>
        <v>0</v>
      </c>
    </row>
    <row r="46" spans="1:55" s="58" customFormat="1" ht="15.75" thickBot="1" x14ac:dyDescent="0.3">
      <c r="A46" s="21">
        <f>AM46</f>
        <v>36</v>
      </c>
      <c r="B46" s="78" t="s">
        <v>78</v>
      </c>
      <c r="C46" s="76">
        <v>2001</v>
      </c>
      <c r="D46" s="76" t="s">
        <v>24</v>
      </c>
      <c r="E46" s="77">
        <v>2659322</v>
      </c>
      <c r="F46" s="75">
        <v>24</v>
      </c>
      <c r="G46" s="44">
        <f>IF(F46="",0,VLOOKUP(F46,'points ind'!$A$2:$B$52,2,FALSE))</f>
        <v>24</v>
      </c>
      <c r="H46" s="49">
        <f>IF(F46="",0,VLOOKUP(F46,'points clubs'!$A$2:$B$51,2,FALSE))</f>
        <v>0</v>
      </c>
      <c r="I46" s="148"/>
      <c r="J46" s="56">
        <f>IF(I46="",0,VLOOKUP(I46,'points ind'!$A$2:$B$52,2,FALSE))</f>
        <v>0</v>
      </c>
      <c r="K46" s="57">
        <f>IF(I46="",0,VLOOKUP(I46,'points clubs'!$A$2:$B$51,2,FALSE))</f>
        <v>0</v>
      </c>
      <c r="L46" s="149"/>
      <c r="M46" s="44">
        <f>IF(L46="",0,VLOOKUP(L46,'points ind'!$A$2:$B$52,2,FALSE))</f>
        <v>0</v>
      </c>
      <c r="N46" s="49">
        <f>IF(L46="",0,VLOOKUP(L46,'points clubs'!$A$2:$B$51,2,FALSE))</f>
        <v>0</v>
      </c>
      <c r="O46" s="149"/>
      <c r="P46" s="44">
        <f>IF(O46="",0,VLOOKUP(O46,'points ind'!$A$2:$B$52,2,FALSE))</f>
        <v>0</v>
      </c>
      <c r="Q46" s="49">
        <f>IF(O46="",0,VLOOKUP(O46,'points clubs'!$A$2:$B$51,2,FALSE))</f>
        <v>0</v>
      </c>
      <c r="R46" s="149"/>
      <c r="S46" s="44">
        <f>IF(R46="",0,VLOOKUP(R46,'points ind'!$A$2:$B$52,2,FALSE))</f>
        <v>0</v>
      </c>
      <c r="T46" s="49">
        <f>IF(R46="",0,VLOOKUP(R46,'points clubs'!$A$2:$B$51,2,FALSE))</f>
        <v>0</v>
      </c>
      <c r="U46" s="149"/>
      <c r="V46" s="44">
        <f>IF(U46="",0,VLOOKUP(U46,'points ind'!$A$2:$B$52,2,FALSE))</f>
        <v>0</v>
      </c>
      <c r="W46" s="49">
        <f>IF(U46="",0,VLOOKUP(U46,'points clubs'!$A$2:$B$51,2,FALSE))</f>
        <v>0</v>
      </c>
      <c r="X46" s="149"/>
      <c r="Y46" s="44">
        <f>IF(X46="",0,VLOOKUP(X46,'points ind'!$A$2:$B$52,2,FALSE))</f>
        <v>0</v>
      </c>
      <c r="Z46" s="49">
        <f>IF(X46="",0,VLOOKUP(X46,'points clubs'!$A$2:$B$51,2,FALSE))</f>
        <v>0</v>
      </c>
      <c r="AA46" s="149"/>
      <c r="AB46" s="44">
        <f>IF(AA46="",0,VLOOKUP(AA46,'points ind'!$A$2:$B$52,2,FALSE))</f>
        <v>0</v>
      </c>
      <c r="AC46" s="49">
        <f>IF(AA46="",0,VLOOKUP(AA46,'points clubs'!$A$2:$B$51,2,FALSE))</f>
        <v>0</v>
      </c>
      <c r="AD46" s="149">
        <v>22</v>
      </c>
      <c r="AE46" s="44">
        <f>IF(AD46="",0,VLOOKUP(AD46,'points ind'!$A$2:$B$52,2,FALSE))</f>
        <v>28</v>
      </c>
      <c r="AF46" s="49">
        <f>IF(AD46="",0,VLOOKUP(AD46,'points clubs'!$A$2:$B$51,2,FALSE))</f>
        <v>0</v>
      </c>
      <c r="AG46" s="149"/>
      <c r="AH46" s="44">
        <f>IF(AG46="",0,VLOOKUP(AG46,'points ind'!$A$2:$B$52,2,FALSE))</f>
        <v>0</v>
      </c>
      <c r="AI46" s="49">
        <f>IF(AG46="",0,VLOOKUP(AG46,'points clubs'!$A$2:$B$51,2,FALSE))</f>
        <v>0</v>
      </c>
      <c r="AJ46" s="33">
        <f>G46+J46+M46+P46+S46+V46+Y46+AB46+AE46+AH46</f>
        <v>52</v>
      </c>
      <c r="AK46" s="71">
        <f>RANK(AJ46,$AJ$10:$AJ$60,0)</f>
        <v>36</v>
      </c>
      <c r="AL46" s="255">
        <f>IF(AG46&gt;0,(LARGE((G46,M46,P46,S46,V46,Y46,AB46,AE46),1)+LARGE((G46,M46,P46,S46,V46,Y46,AB46,AE46),2)+LARGE((G46,M46,P46,S46,V46,Y46,AB46,AE46),3)+LARGE((G46,M46,P46,S46,V46,Y46,AB46,AE46),4)+AH46),(LARGE((G46,M46,P46,S46,V46,Y46,AB46,AE46),1)+LARGE((G46,M46,P46,S46,V46,Y46,AB46,AE46),2)+LARGE((G46,M46,P46,S46,V46,Y46,AB46,AE46),3)+LARGE((G46,M46,P46,S46,V46,Y46,AB46,AE46),4)+LARGE((G46,M46,P46,S46,V46,Y46,AB46,AE46),5)))</f>
        <v>52</v>
      </c>
      <c r="AM46" s="258">
        <f>RANK(AL46,$AL$10:$AL$90,0)</f>
        <v>36</v>
      </c>
      <c r="AN46" s="64">
        <f t="shared" si="2"/>
        <v>0</v>
      </c>
      <c r="AO46" s="31">
        <f t="shared" si="3"/>
        <v>0</v>
      </c>
      <c r="AP46" s="31">
        <f t="shared" si="4"/>
        <v>0</v>
      </c>
      <c r="AQ46" s="31">
        <f t="shared" si="5"/>
        <v>0</v>
      </c>
      <c r="AR46" s="31">
        <f t="shared" si="6"/>
        <v>0</v>
      </c>
      <c r="AS46" s="31">
        <f t="shared" si="7"/>
        <v>0</v>
      </c>
      <c r="AT46" s="31">
        <f t="shared" si="8"/>
        <v>0</v>
      </c>
      <c r="AU46" s="31">
        <f t="shared" si="9"/>
        <v>0</v>
      </c>
      <c r="AV46" s="31">
        <f t="shared" si="10"/>
        <v>0</v>
      </c>
      <c r="AW46" s="31">
        <f t="shared" si="11"/>
        <v>0</v>
      </c>
      <c r="AX46" s="31">
        <f t="shared" si="12"/>
        <v>0</v>
      </c>
      <c r="AY46" s="31">
        <f t="shared" si="13"/>
        <v>0</v>
      </c>
      <c r="AZ46" s="31">
        <f t="shared" si="14"/>
        <v>0</v>
      </c>
      <c r="BA46" s="31">
        <f t="shared" si="15"/>
        <v>0</v>
      </c>
      <c r="BB46" s="32">
        <f t="shared" si="16"/>
        <v>0</v>
      </c>
      <c r="BC46" s="226">
        <f t="shared" si="17"/>
        <v>0</v>
      </c>
    </row>
    <row r="47" spans="1:55" s="58" customFormat="1" ht="15.75" thickBot="1" x14ac:dyDescent="0.3">
      <c r="A47" s="21">
        <f>AM47</f>
        <v>38</v>
      </c>
      <c r="B47" s="72" t="s">
        <v>83</v>
      </c>
      <c r="C47" s="81">
        <v>2002</v>
      </c>
      <c r="D47" s="81" t="s">
        <v>41</v>
      </c>
      <c r="E47" s="82">
        <v>2677082</v>
      </c>
      <c r="F47" s="75">
        <v>29</v>
      </c>
      <c r="G47" s="44">
        <f>IF(F47="",0,VLOOKUP(F47,'points ind'!$A$2:$B$52,2,FALSE))</f>
        <v>14</v>
      </c>
      <c r="H47" s="49">
        <f>IF(F47="",0,VLOOKUP(F47,'points clubs'!$A$2:$B$51,2,FALSE))</f>
        <v>0</v>
      </c>
      <c r="I47" s="148"/>
      <c r="J47" s="56">
        <f>IF(I47="",0,VLOOKUP(I47,'points ind'!$A$2:$B$52,2,FALSE))</f>
        <v>0</v>
      </c>
      <c r="K47" s="57">
        <f>IF(I47="",0,VLOOKUP(I47,'points clubs'!$A$2:$B$51,2,FALSE))</f>
        <v>0</v>
      </c>
      <c r="L47" s="149"/>
      <c r="M47" s="44">
        <f>IF(L47="",0,VLOOKUP(L47,'points ind'!$A$2:$B$52,2,FALSE))</f>
        <v>0</v>
      </c>
      <c r="N47" s="49">
        <f>IF(L47="",0,VLOOKUP(L47,'points clubs'!$A$2:$B$51,2,FALSE))</f>
        <v>0</v>
      </c>
      <c r="O47" s="43">
        <v>33</v>
      </c>
      <c r="P47" s="44">
        <f>IF(O47="",0,VLOOKUP(O47,'points ind'!$A$2:$B$52,2,FALSE))</f>
        <v>6</v>
      </c>
      <c r="Q47" s="49">
        <f>IF(O47="",0,VLOOKUP(O47,'points clubs'!$A$2:$B$51,2,FALSE))</f>
        <v>0</v>
      </c>
      <c r="R47" s="43"/>
      <c r="S47" s="44">
        <f>IF(R47="",0,VLOOKUP(R47,'points ind'!$A$2:$B$52,2,FALSE))</f>
        <v>0</v>
      </c>
      <c r="T47" s="49">
        <f>IF(R47="",0,VLOOKUP(R47,'points clubs'!$A$2:$B$51,2,FALSE))</f>
        <v>0</v>
      </c>
      <c r="U47" s="149"/>
      <c r="V47" s="44">
        <f>IF(U47="",0,VLOOKUP(U47,'points ind'!$A$2:$B$52,2,FALSE))</f>
        <v>0</v>
      </c>
      <c r="W47" s="49">
        <f>IF(U47="",0,VLOOKUP(U47,'points clubs'!$A$2:$B$51,2,FALSE))</f>
        <v>0</v>
      </c>
      <c r="X47" s="149"/>
      <c r="Y47" s="44">
        <f>IF(X47="",0,VLOOKUP(X47,'points ind'!$A$2:$B$52,2,FALSE))</f>
        <v>0</v>
      </c>
      <c r="Z47" s="49">
        <f>IF(X47="",0,VLOOKUP(X47,'points clubs'!$A$2:$B$51,2,FALSE))</f>
        <v>0</v>
      </c>
      <c r="AA47" s="149"/>
      <c r="AB47" s="44">
        <f>IF(AA47="",0,VLOOKUP(AA47,'points ind'!$A$2:$B$52,2,FALSE))</f>
        <v>0</v>
      </c>
      <c r="AC47" s="49">
        <f>IF(AA47="",0,VLOOKUP(AA47,'points clubs'!$A$2:$B$51,2,FALSE))</f>
        <v>0</v>
      </c>
      <c r="AD47" s="149"/>
      <c r="AE47" s="44">
        <f>IF(AD47="",0,VLOOKUP(AD47,'points ind'!$A$2:$B$52,2,FALSE))</f>
        <v>0</v>
      </c>
      <c r="AF47" s="49">
        <f>IF(AD47="",0,VLOOKUP(AD47,'points clubs'!$A$2:$B$51,2,FALSE))</f>
        <v>0</v>
      </c>
      <c r="AG47" s="43">
        <v>25</v>
      </c>
      <c r="AH47" s="44">
        <f>IF(AG47="",0,VLOOKUP(AG47,'points ind'!$A$2:$B$52,2,FALSE))</f>
        <v>22</v>
      </c>
      <c r="AI47" s="49">
        <f>IF(AG47="",0,VLOOKUP(AG47,'points clubs'!$A$2:$B$51,2,FALSE))</f>
        <v>0</v>
      </c>
      <c r="AJ47" s="33">
        <f>G47+J47+M47+P47+S47+V47+Y47+AB47+AE47+AH47</f>
        <v>42</v>
      </c>
      <c r="AK47" s="71">
        <f>RANK(AJ47,$AJ$10:$AJ$60,0)</f>
        <v>38</v>
      </c>
      <c r="AL47" s="255">
        <f>IF(AG47&gt;0,(LARGE((G47,M47,P47,S47,V47,Y47,AB47,AE47),1)+LARGE((G47,M47,P47,S47,V47,Y47,AB47,AE47),2)+LARGE((G47,M47,P47,S47,V47,Y47,AB47,AE47),3)+LARGE((G47,M47,P47,S47,V47,Y47,AB47,AE47),4)+AH47),(LARGE((G47,M47,P47,S47,V47,Y47,AB47,AE47),1)+LARGE((G47,M47,P47,S47,V47,Y47,AB47,AE47),2)+LARGE((G47,M47,P47,S47,V47,Y47,AB47,AE47),3)+LARGE((G47,M47,P47,S47,V47,Y47,AB47,AE47),4)+LARGE((G47,M47,P47,S47,V47,Y47,AB47,AE47),5)))</f>
        <v>42</v>
      </c>
      <c r="AM47" s="258">
        <f>RANK(AL47,$AL$10:$AL$90,0)</f>
        <v>38</v>
      </c>
      <c r="AN47" s="64">
        <f t="shared" si="2"/>
        <v>0</v>
      </c>
      <c r="AO47" s="31">
        <f t="shared" si="3"/>
        <v>0</v>
      </c>
      <c r="AP47" s="31">
        <f t="shared" si="4"/>
        <v>0</v>
      </c>
      <c r="AQ47" s="31">
        <f t="shared" si="5"/>
        <v>0</v>
      </c>
      <c r="AR47" s="31">
        <f t="shared" si="6"/>
        <v>0</v>
      </c>
      <c r="AS47" s="31">
        <f t="shared" si="7"/>
        <v>0</v>
      </c>
      <c r="AT47" s="31">
        <f t="shared" si="8"/>
        <v>0</v>
      </c>
      <c r="AU47" s="31">
        <f t="shared" si="9"/>
        <v>0</v>
      </c>
      <c r="AV47" s="31">
        <f t="shared" si="10"/>
        <v>0</v>
      </c>
      <c r="AW47" s="31">
        <f t="shared" si="11"/>
        <v>0</v>
      </c>
      <c r="AX47" s="31">
        <f t="shared" si="12"/>
        <v>0</v>
      </c>
      <c r="AY47" s="31">
        <f t="shared" si="13"/>
        <v>0</v>
      </c>
      <c r="AZ47" s="31">
        <f t="shared" si="14"/>
        <v>0</v>
      </c>
      <c r="BA47" s="31">
        <f t="shared" si="15"/>
        <v>0</v>
      </c>
      <c r="BB47" s="32">
        <f t="shared" si="16"/>
        <v>0</v>
      </c>
      <c r="BC47" s="226">
        <f t="shared" si="17"/>
        <v>0</v>
      </c>
    </row>
    <row r="48" spans="1:55" s="58" customFormat="1" ht="15.75" thickBot="1" x14ac:dyDescent="0.3">
      <c r="A48" s="21">
        <f>AM48</f>
        <v>39</v>
      </c>
      <c r="B48" s="78" t="s">
        <v>90</v>
      </c>
      <c r="C48" s="85">
        <v>2001</v>
      </c>
      <c r="D48" s="85" t="s">
        <v>15</v>
      </c>
      <c r="E48" s="86">
        <v>2660276</v>
      </c>
      <c r="F48" s="75"/>
      <c r="G48" s="44">
        <f>IF(F48="",0,VLOOKUP(F48,'points ind'!$A$2:$B$52,2,FALSE))</f>
        <v>0</v>
      </c>
      <c r="H48" s="49">
        <f>IF(F48="",0,VLOOKUP(F48,'points clubs'!$A$2:$B$51,2,FALSE))</f>
        <v>0</v>
      </c>
      <c r="I48" s="55"/>
      <c r="J48" s="56">
        <f>IF(I48="",0,VLOOKUP(I48,'points ind'!$A$2:$B$52,2,FALSE))</f>
        <v>0</v>
      </c>
      <c r="K48" s="57">
        <f>IF(I48="",0,VLOOKUP(I48,'points clubs'!$A$2:$B$51,2,FALSE))</f>
        <v>0</v>
      </c>
      <c r="L48" s="43"/>
      <c r="M48" s="44">
        <f>IF(L48="",0,VLOOKUP(L48,'points ind'!$A$2:$B$52,2,FALSE))</f>
        <v>0</v>
      </c>
      <c r="N48" s="49">
        <f>IF(L48="",0,VLOOKUP(L48,'points clubs'!$A$2:$B$51,2,FALSE))</f>
        <v>0</v>
      </c>
      <c r="O48" s="43"/>
      <c r="P48" s="44">
        <f>IF(O48="",0,VLOOKUP(O48,'points ind'!$A$2:$B$52,2,FALSE))</f>
        <v>0</v>
      </c>
      <c r="Q48" s="49">
        <f>IF(O48="",0,VLOOKUP(O48,'points clubs'!$A$2:$B$51,2,FALSE))</f>
        <v>0</v>
      </c>
      <c r="R48" s="43"/>
      <c r="S48" s="44">
        <f>IF(R48="",0,VLOOKUP(R48,'points ind'!$A$2:$B$52,2,FALSE))</f>
        <v>0</v>
      </c>
      <c r="T48" s="49">
        <f>IF(R48="",0,VLOOKUP(R48,'points clubs'!$A$2:$B$51,2,FALSE))</f>
        <v>0</v>
      </c>
      <c r="U48" s="43">
        <v>28</v>
      </c>
      <c r="V48" s="44">
        <f>IF(U48="",0,VLOOKUP(U48,'points ind'!$A$2:$B$52,2,FALSE))</f>
        <v>16</v>
      </c>
      <c r="W48" s="49">
        <f>IF(U48="",0,VLOOKUP(U48,'points clubs'!$A$2:$B$51,2,FALSE))</f>
        <v>0</v>
      </c>
      <c r="X48" s="149">
        <v>26</v>
      </c>
      <c r="Y48" s="44">
        <f>IF(X48="",0,VLOOKUP(X48,'points ind'!$A$2:$B$52,2,FALSE))</f>
        <v>20</v>
      </c>
      <c r="Z48" s="49">
        <f>IF(X48="",0,VLOOKUP(X48,'points clubs'!$A$2:$B$51,2,FALSE))</f>
        <v>0</v>
      </c>
      <c r="AA48" s="149"/>
      <c r="AB48" s="44">
        <f>IF(AA48="",0,VLOOKUP(AA48,'points ind'!$A$2:$B$52,2,FALSE))</f>
        <v>0</v>
      </c>
      <c r="AC48" s="49">
        <f>IF(AA48="",0,VLOOKUP(AA48,'points clubs'!$A$2:$B$51,2,FALSE))</f>
        <v>0</v>
      </c>
      <c r="AD48" s="149"/>
      <c r="AE48" s="44">
        <f>IF(AD48="",0,VLOOKUP(AD48,'points ind'!$A$2:$B$52,2,FALSE))</f>
        <v>0</v>
      </c>
      <c r="AF48" s="49">
        <f>IF(AD48="",0,VLOOKUP(AD48,'points clubs'!$A$2:$B$51,2,FALSE))</f>
        <v>0</v>
      </c>
      <c r="AG48" s="43"/>
      <c r="AH48" s="44">
        <f>IF(AG48="",0,VLOOKUP(AG48,'points ind'!$A$2:$B$52,2,FALSE))</f>
        <v>0</v>
      </c>
      <c r="AI48" s="49">
        <f>IF(AG48="",0,VLOOKUP(AG48,'points clubs'!$A$2:$B$51,2,FALSE))</f>
        <v>0</v>
      </c>
      <c r="AJ48" s="33">
        <f>G48+J48+M48+P48+S48+V48+Y48+AB48+AE48+AH48</f>
        <v>36</v>
      </c>
      <c r="AK48" s="71">
        <f>RANK(AJ48,$AJ$10:$AJ$60,0)</f>
        <v>39</v>
      </c>
      <c r="AL48" s="255">
        <f>IF(AG48&gt;0,(LARGE((G48,M48,P48,S48,V48,Y48,AB48,AE48),1)+LARGE((G48,M48,P48,S48,V48,Y48,AB48,AE48),2)+LARGE((G48,M48,P48,S48,V48,Y48,AB48,AE48),3)+LARGE((G48,M48,P48,S48,V48,Y48,AB48,AE48),4)+AH48),(LARGE((G48,M48,P48,S48,V48,Y48,AB48,AE48),1)+LARGE((G48,M48,P48,S48,V48,Y48,AB48,AE48),2)+LARGE((G48,M48,P48,S48,V48,Y48,AB48,AE48),3)+LARGE((G48,M48,P48,S48,V48,Y48,AB48,AE48),4)+LARGE((G48,M48,P48,S48,V48,Y48,AB48,AE48),5)))</f>
        <v>36</v>
      </c>
      <c r="AM48" s="258">
        <f>RANK(AL48,$AL$10:$AL$90,0)</f>
        <v>39</v>
      </c>
      <c r="AN48" s="64">
        <f t="shared" si="2"/>
        <v>0</v>
      </c>
      <c r="AO48" s="31">
        <f t="shared" si="3"/>
        <v>0</v>
      </c>
      <c r="AP48" s="31">
        <f t="shared" si="4"/>
        <v>0</v>
      </c>
      <c r="AQ48" s="31">
        <f t="shared" si="5"/>
        <v>0</v>
      </c>
      <c r="AR48" s="31">
        <f t="shared" si="6"/>
        <v>0</v>
      </c>
      <c r="AS48" s="31">
        <f t="shared" si="7"/>
        <v>0</v>
      </c>
      <c r="AT48" s="31">
        <f t="shared" si="8"/>
        <v>0</v>
      </c>
      <c r="AU48" s="31">
        <f t="shared" si="9"/>
        <v>0</v>
      </c>
      <c r="AV48" s="31">
        <f t="shared" si="10"/>
        <v>0</v>
      </c>
      <c r="AW48" s="31">
        <f t="shared" si="11"/>
        <v>0</v>
      </c>
      <c r="AX48" s="31">
        <f t="shared" si="12"/>
        <v>0</v>
      </c>
      <c r="AY48" s="31">
        <f t="shared" si="13"/>
        <v>0</v>
      </c>
      <c r="AZ48" s="31">
        <f t="shared" si="14"/>
        <v>0</v>
      </c>
      <c r="BA48" s="31">
        <f t="shared" si="15"/>
        <v>0</v>
      </c>
      <c r="BB48" s="32">
        <f t="shared" si="16"/>
        <v>0</v>
      </c>
      <c r="BC48" s="226">
        <f t="shared" si="17"/>
        <v>0</v>
      </c>
    </row>
    <row r="49" spans="1:55" s="58" customFormat="1" ht="15.75" thickBot="1" x14ac:dyDescent="0.3">
      <c r="A49" s="21">
        <f>AM49</f>
        <v>40</v>
      </c>
      <c r="B49" s="72" t="s">
        <v>511</v>
      </c>
      <c r="C49" s="73">
        <v>2001</v>
      </c>
      <c r="D49" s="73" t="s">
        <v>24</v>
      </c>
      <c r="E49" s="74"/>
      <c r="F49" s="75"/>
      <c r="G49" s="44">
        <f>IF(F49="",0,VLOOKUP(F49,'points ind'!$A$2:$B$52,2,FALSE))</f>
        <v>0</v>
      </c>
      <c r="H49" s="49">
        <f>IF(F49="",0,VLOOKUP(F49,'points clubs'!$A$2:$B$51,2,FALSE))</f>
        <v>0</v>
      </c>
      <c r="I49" s="148"/>
      <c r="J49" s="56">
        <f>IF(I49="",0,VLOOKUP(I49,'points ind'!$A$2:$B$52,2,FALSE))</f>
        <v>0</v>
      </c>
      <c r="K49" s="57">
        <f>IF(I49="",0,VLOOKUP(I49,'points clubs'!$A$2:$B$51,2,FALSE))</f>
        <v>0</v>
      </c>
      <c r="L49" s="149"/>
      <c r="M49" s="44">
        <f>IF(L49="",0,VLOOKUP(L49,'points ind'!$A$2:$B$52,2,FALSE))</f>
        <v>0</v>
      </c>
      <c r="N49" s="49">
        <f>IF(L49="",0,VLOOKUP(L49,'points clubs'!$A$2:$B$51,2,FALSE))</f>
        <v>0</v>
      </c>
      <c r="O49" s="149"/>
      <c r="P49" s="44">
        <f>IF(O49="",0,VLOOKUP(O49,'points ind'!$A$2:$B$52,2,FALSE))</f>
        <v>0</v>
      </c>
      <c r="Q49" s="49">
        <f>IF(O49="",0,VLOOKUP(O49,'points clubs'!$A$2:$B$51,2,FALSE))</f>
        <v>0</v>
      </c>
      <c r="R49" s="149"/>
      <c r="S49" s="44">
        <f>IF(R49="",0,VLOOKUP(R49,'points ind'!$A$2:$B$52,2,FALSE))</f>
        <v>0</v>
      </c>
      <c r="T49" s="49">
        <f>IF(R49="",0,VLOOKUP(R49,'points clubs'!$A$2:$B$51,2,FALSE))</f>
        <v>0</v>
      </c>
      <c r="U49" s="43"/>
      <c r="V49" s="44">
        <f>IF(U49="",0,VLOOKUP(U49,'points ind'!$A$2:$B$52,2,FALSE))</f>
        <v>0</v>
      </c>
      <c r="W49" s="49">
        <f>IF(U49="",0,VLOOKUP(U49,'points clubs'!$A$2:$B$51,2,FALSE))</f>
        <v>0</v>
      </c>
      <c r="X49" s="43"/>
      <c r="Y49" s="44">
        <f>IF(X49="",0,VLOOKUP(X49,'points ind'!$A$2:$B$52,2,FALSE))</f>
        <v>0</v>
      </c>
      <c r="Z49" s="49">
        <f>IF(X49="",0,VLOOKUP(X49,'points clubs'!$A$2:$B$51,2,FALSE))</f>
        <v>0</v>
      </c>
      <c r="AA49" s="43"/>
      <c r="AB49" s="44">
        <f>IF(AA49="",0,VLOOKUP(AA49,'points ind'!$A$2:$B$52,2,FALSE))</f>
        <v>0</v>
      </c>
      <c r="AC49" s="49">
        <f>IF(AA49="",0,VLOOKUP(AA49,'points clubs'!$A$2:$B$51,2,FALSE))</f>
        <v>0</v>
      </c>
      <c r="AD49" s="43">
        <v>23</v>
      </c>
      <c r="AE49" s="44">
        <f>IF(AD49="",0,VLOOKUP(AD49,'points ind'!$A$2:$B$52,2,FALSE))</f>
        <v>26</v>
      </c>
      <c r="AF49" s="49">
        <f>IF(AD49="",0,VLOOKUP(AD49,'points clubs'!$A$2:$B$51,2,FALSE))</f>
        <v>0</v>
      </c>
      <c r="AG49" s="43"/>
      <c r="AH49" s="44">
        <f>IF(AG49="",0,VLOOKUP(AG49,'points ind'!$A$2:$B$52,2,FALSE))</f>
        <v>0</v>
      </c>
      <c r="AI49" s="49">
        <f>IF(AG49="",0,VLOOKUP(AG49,'points clubs'!$A$2:$B$51,2,FALSE))</f>
        <v>0</v>
      </c>
      <c r="AJ49" s="33">
        <f>G49+J49+M49+P49+S49+V49+Y49+AB49+AE49+AH49</f>
        <v>26</v>
      </c>
      <c r="AK49" s="71">
        <f>RANK(AJ49,$AJ$10:$AJ$60,0)</f>
        <v>40</v>
      </c>
      <c r="AL49" s="255">
        <f>IF(AG49&gt;0,(LARGE((G49,M49,P49,S49,V49,Y49,AB49,AE49),1)+LARGE((G49,M49,P49,S49,V49,Y49,AB49,AE49),2)+LARGE((G49,M49,P49,S49,V49,Y49,AB49,AE49),3)+LARGE((G49,M49,P49,S49,V49,Y49,AB49,AE49),4)+AH49),(LARGE((G49,M49,P49,S49,V49,Y49,AB49,AE49),1)+LARGE((G49,M49,P49,S49,V49,Y49,AB49,AE49),2)+LARGE((G49,M49,P49,S49,V49,Y49,AB49,AE49),3)+LARGE((G49,M49,P49,S49,V49,Y49,AB49,AE49),4)+LARGE((G49,M49,P49,S49,V49,Y49,AB49,AE49),5)))</f>
        <v>26</v>
      </c>
      <c r="AM49" s="258">
        <f>RANK(AL49,$AL$10:$AL$90,0)</f>
        <v>40</v>
      </c>
      <c r="AN49" s="64">
        <f t="shared" si="2"/>
        <v>0</v>
      </c>
      <c r="AO49" s="31">
        <f t="shared" si="3"/>
        <v>0</v>
      </c>
      <c r="AP49" s="31">
        <f t="shared" si="4"/>
        <v>0</v>
      </c>
      <c r="AQ49" s="31">
        <f t="shared" si="5"/>
        <v>0</v>
      </c>
      <c r="AR49" s="31">
        <f t="shared" si="6"/>
        <v>0</v>
      </c>
      <c r="AS49" s="31">
        <f t="shared" si="7"/>
        <v>0</v>
      </c>
      <c r="AT49" s="31">
        <f t="shared" si="8"/>
        <v>0</v>
      </c>
      <c r="AU49" s="31">
        <f t="shared" si="9"/>
        <v>0</v>
      </c>
      <c r="AV49" s="31">
        <f t="shared" si="10"/>
        <v>0</v>
      </c>
      <c r="AW49" s="31">
        <f t="shared" si="11"/>
        <v>0</v>
      </c>
      <c r="AX49" s="31">
        <f t="shared" si="12"/>
        <v>0</v>
      </c>
      <c r="AY49" s="31">
        <f t="shared" si="13"/>
        <v>0</v>
      </c>
      <c r="AZ49" s="31">
        <f t="shared" si="14"/>
        <v>0</v>
      </c>
      <c r="BA49" s="31">
        <f t="shared" si="15"/>
        <v>0</v>
      </c>
      <c r="BB49" s="32">
        <f t="shared" si="16"/>
        <v>0</v>
      </c>
      <c r="BC49" s="226">
        <f t="shared" si="17"/>
        <v>0</v>
      </c>
    </row>
    <row r="50" spans="1:55" s="58" customFormat="1" ht="15.75" thickBot="1" x14ac:dyDescent="0.3">
      <c r="A50" s="21">
        <f>AM50</f>
        <v>41</v>
      </c>
      <c r="B50" s="72" t="s">
        <v>512</v>
      </c>
      <c r="C50" s="73">
        <v>2002</v>
      </c>
      <c r="D50" s="73" t="s">
        <v>22</v>
      </c>
      <c r="E50" s="74"/>
      <c r="F50" s="75"/>
      <c r="G50" s="44">
        <f>IF(F50="",0,VLOOKUP(F50,'points ind'!$A$2:$B$52,2,FALSE))</f>
        <v>0</v>
      </c>
      <c r="H50" s="49">
        <f>IF(F50="",0,VLOOKUP(F50,'points clubs'!$A$2:$B$51,2,FALSE))</f>
        <v>0</v>
      </c>
      <c r="I50" s="148"/>
      <c r="J50" s="56">
        <f>IF(I50="",0,VLOOKUP(I50,'points ind'!$A$2:$B$52,2,FALSE))</f>
        <v>0</v>
      </c>
      <c r="K50" s="57">
        <f>IF(I50="",0,VLOOKUP(I50,'points clubs'!$A$2:$B$51,2,FALSE))</f>
        <v>0</v>
      </c>
      <c r="L50" s="149"/>
      <c r="M50" s="44">
        <f>IF(L50="",0,VLOOKUP(L50,'points ind'!$A$2:$B$52,2,FALSE))</f>
        <v>0</v>
      </c>
      <c r="N50" s="49">
        <f>IF(L50="",0,VLOOKUP(L50,'points clubs'!$A$2:$B$51,2,FALSE))</f>
        <v>0</v>
      </c>
      <c r="O50" s="149"/>
      <c r="P50" s="44">
        <f>IF(O50="",0,VLOOKUP(O50,'points ind'!$A$2:$B$52,2,FALSE))</f>
        <v>0</v>
      </c>
      <c r="Q50" s="49">
        <f>IF(O50="",0,VLOOKUP(O50,'points clubs'!$A$2:$B$51,2,FALSE))</f>
        <v>0</v>
      </c>
      <c r="R50" s="149"/>
      <c r="S50" s="44">
        <f>IF(R50="",0,VLOOKUP(R50,'points ind'!$A$2:$B$52,2,FALSE))</f>
        <v>0</v>
      </c>
      <c r="T50" s="49">
        <f>IF(R50="",0,VLOOKUP(R50,'points clubs'!$A$2:$B$51,2,FALSE))</f>
        <v>0</v>
      </c>
      <c r="U50" s="43"/>
      <c r="V50" s="44">
        <f>IF(U50="",0,VLOOKUP(U50,'points ind'!$A$2:$B$52,2,FALSE))</f>
        <v>0</v>
      </c>
      <c r="W50" s="49">
        <f>IF(U50="",0,VLOOKUP(U50,'points clubs'!$A$2:$B$51,2,FALSE))</f>
        <v>0</v>
      </c>
      <c r="X50" s="43"/>
      <c r="Y50" s="44">
        <f>IF(X50="",0,VLOOKUP(X50,'points ind'!$A$2:$B$52,2,FALSE))</f>
        <v>0</v>
      </c>
      <c r="Z50" s="49">
        <f>IF(X50="",0,VLOOKUP(X50,'points clubs'!$A$2:$B$51,2,FALSE))</f>
        <v>0</v>
      </c>
      <c r="AA50" s="43"/>
      <c r="AB50" s="44">
        <f>IF(AA50="",0,VLOOKUP(AA50,'points ind'!$A$2:$B$52,2,FALSE))</f>
        <v>0</v>
      </c>
      <c r="AC50" s="49">
        <f>IF(AA50="",0,VLOOKUP(AA50,'points clubs'!$A$2:$B$51,2,FALSE))</f>
        <v>0</v>
      </c>
      <c r="AD50" s="43">
        <v>24</v>
      </c>
      <c r="AE50" s="44">
        <f>IF(AD50="",0,VLOOKUP(AD50,'points ind'!$A$2:$B$52,2,FALSE))</f>
        <v>24</v>
      </c>
      <c r="AF50" s="49">
        <f>IF(AD50="",0,VLOOKUP(AD50,'points clubs'!$A$2:$B$51,2,FALSE))</f>
        <v>0</v>
      </c>
      <c r="AG50" s="43"/>
      <c r="AH50" s="44">
        <f>IF(AG50="",0,VLOOKUP(AG50,'points ind'!$A$2:$B$52,2,FALSE))</f>
        <v>0</v>
      </c>
      <c r="AI50" s="49">
        <f>IF(AG50="",0,VLOOKUP(AG50,'points clubs'!$A$2:$B$51,2,FALSE))</f>
        <v>0</v>
      </c>
      <c r="AJ50" s="33">
        <f>G50+J50+M50+P50+S50+V50+Y50+AB50+AE50+AH50</f>
        <v>24</v>
      </c>
      <c r="AK50" s="71">
        <f>RANK(AJ50,$AJ$10:$AJ$60,0)</f>
        <v>41</v>
      </c>
      <c r="AL50" s="255">
        <f>IF(AG50&gt;0,(LARGE((G50,M50,P50,S50,V50,Y50,AB50,AE50),1)+LARGE((G50,M50,P50,S50,V50,Y50,AB50,AE50),2)+LARGE((G50,M50,P50,S50,V50,Y50,AB50,AE50),3)+LARGE((G50,M50,P50,S50,V50,Y50,AB50,AE50),4)+AH50),(LARGE((G50,M50,P50,S50,V50,Y50,AB50,AE50),1)+LARGE((G50,M50,P50,S50,V50,Y50,AB50,AE50),2)+LARGE((G50,M50,P50,S50,V50,Y50,AB50,AE50),3)+LARGE((G50,M50,P50,S50,V50,Y50,AB50,AE50),4)+LARGE((G50,M50,P50,S50,V50,Y50,AB50,AE50),5)))</f>
        <v>24</v>
      </c>
      <c r="AM50" s="258">
        <f>RANK(AL50,$AL$10:$AL$90,0)</f>
        <v>41</v>
      </c>
      <c r="AN50" s="64">
        <f t="shared" si="2"/>
        <v>0</v>
      </c>
      <c r="AO50" s="31">
        <f t="shared" si="3"/>
        <v>0</v>
      </c>
      <c r="AP50" s="31">
        <f t="shared" si="4"/>
        <v>0</v>
      </c>
      <c r="AQ50" s="31">
        <f t="shared" si="5"/>
        <v>0</v>
      </c>
      <c r="AR50" s="31">
        <f t="shared" si="6"/>
        <v>0</v>
      </c>
      <c r="AS50" s="31">
        <f t="shared" si="7"/>
        <v>0</v>
      </c>
      <c r="AT50" s="31">
        <f t="shared" si="8"/>
        <v>0</v>
      </c>
      <c r="AU50" s="31">
        <f t="shared" si="9"/>
        <v>0</v>
      </c>
      <c r="AV50" s="31">
        <f t="shared" si="10"/>
        <v>0</v>
      </c>
      <c r="AW50" s="31">
        <f t="shared" si="11"/>
        <v>0</v>
      </c>
      <c r="AX50" s="31">
        <f t="shared" si="12"/>
        <v>0</v>
      </c>
      <c r="AY50" s="31">
        <f t="shared" si="13"/>
        <v>0</v>
      </c>
      <c r="AZ50" s="31">
        <f t="shared" si="14"/>
        <v>0</v>
      </c>
      <c r="BA50" s="31">
        <f t="shared" si="15"/>
        <v>0</v>
      </c>
      <c r="BB50" s="32">
        <f t="shared" si="16"/>
        <v>0</v>
      </c>
      <c r="BC50" s="226">
        <f t="shared" si="17"/>
        <v>0</v>
      </c>
    </row>
    <row r="51" spans="1:55" s="58" customFormat="1" ht="15.75" thickBot="1" x14ac:dyDescent="0.3">
      <c r="A51" s="21">
        <f>AM51</f>
        <v>42</v>
      </c>
      <c r="B51" s="72" t="s">
        <v>86</v>
      </c>
      <c r="C51" s="81">
        <v>2002</v>
      </c>
      <c r="D51" s="81" t="s">
        <v>13</v>
      </c>
      <c r="E51" s="82">
        <v>2648972</v>
      </c>
      <c r="F51" s="75">
        <v>32</v>
      </c>
      <c r="G51" s="44">
        <f>IF(F51="",0,VLOOKUP(F51,'points ind'!$A$2:$B$52,2,FALSE))</f>
        <v>8</v>
      </c>
      <c r="H51" s="49">
        <f>IF(F51="",0,VLOOKUP(F51,'points clubs'!$A$2:$B$51,2,FALSE))</f>
        <v>0</v>
      </c>
      <c r="I51" s="148"/>
      <c r="J51" s="56">
        <f>IF(I51="",0,VLOOKUP(I51,'points ind'!$A$2:$B$52,2,FALSE))</f>
        <v>0</v>
      </c>
      <c r="K51" s="57">
        <f>IF(I51="",0,VLOOKUP(I51,'points clubs'!$A$2:$B$51,2,FALSE))</f>
        <v>0</v>
      </c>
      <c r="L51" s="149">
        <v>30</v>
      </c>
      <c r="M51" s="44">
        <f>IF(L51="",0,VLOOKUP(L51,'points ind'!$A$2:$B$52,2,FALSE))</f>
        <v>12</v>
      </c>
      <c r="N51" s="49">
        <f>IF(L51="",0,VLOOKUP(L51,'points clubs'!$A$2:$B$51,2,FALSE))</f>
        <v>0</v>
      </c>
      <c r="O51" s="149"/>
      <c r="P51" s="44">
        <f>IF(O51="",0,VLOOKUP(O51,'points ind'!$A$2:$B$52,2,FALSE))</f>
        <v>0</v>
      </c>
      <c r="Q51" s="49">
        <f>IF(O51="",0,VLOOKUP(O51,'points clubs'!$A$2:$B$51,2,FALSE))</f>
        <v>0</v>
      </c>
      <c r="R51" s="149"/>
      <c r="S51" s="44">
        <f>IF(R51="",0,VLOOKUP(R51,'points ind'!$A$2:$B$52,2,FALSE))</f>
        <v>0</v>
      </c>
      <c r="T51" s="49">
        <f>IF(R51="",0,VLOOKUP(R51,'points clubs'!$A$2:$B$51,2,FALSE))</f>
        <v>0</v>
      </c>
      <c r="U51" s="149"/>
      <c r="V51" s="44">
        <f>IF(U51="",0,VLOOKUP(U51,'points ind'!$A$2:$B$52,2,FALSE))</f>
        <v>0</v>
      </c>
      <c r="W51" s="49">
        <f>IF(U51="",0,VLOOKUP(U51,'points clubs'!$A$2:$B$51,2,FALSE))</f>
        <v>0</v>
      </c>
      <c r="X51" s="149"/>
      <c r="Y51" s="44">
        <f>IF(X51="",0,VLOOKUP(X51,'points ind'!$A$2:$B$52,2,FALSE))</f>
        <v>0</v>
      </c>
      <c r="Z51" s="49">
        <f>IF(X51="",0,VLOOKUP(X51,'points clubs'!$A$2:$B$51,2,FALSE))</f>
        <v>0</v>
      </c>
      <c r="AA51" s="149"/>
      <c r="AB51" s="44">
        <f>IF(AA51="",0,VLOOKUP(AA51,'points ind'!$A$2:$B$52,2,FALSE))</f>
        <v>0</v>
      </c>
      <c r="AC51" s="49">
        <f>IF(AA51="",0,VLOOKUP(AA51,'points clubs'!$A$2:$B$51,2,FALSE))</f>
        <v>0</v>
      </c>
      <c r="AD51" s="149"/>
      <c r="AE51" s="44">
        <f>IF(AD51="",0,VLOOKUP(AD51,'points ind'!$A$2:$B$52,2,FALSE))</f>
        <v>0</v>
      </c>
      <c r="AF51" s="49">
        <f>IF(AD51="",0,VLOOKUP(AD51,'points clubs'!$A$2:$B$51,2,FALSE))</f>
        <v>0</v>
      </c>
      <c r="AG51" s="43"/>
      <c r="AH51" s="44">
        <f>IF(AG51="",0,VLOOKUP(AG51,'points ind'!$A$2:$B$52,2,FALSE))</f>
        <v>0</v>
      </c>
      <c r="AI51" s="49">
        <f>IF(AG51="",0,VLOOKUP(AG51,'points clubs'!$A$2:$B$51,2,FALSE))</f>
        <v>0</v>
      </c>
      <c r="AJ51" s="33">
        <f>G51+J51+M51+P51+S51+V51+Y51+AB51+AE51+AH51</f>
        <v>20</v>
      </c>
      <c r="AK51" s="71">
        <f>RANK(AJ51,$AJ$10:$AJ$60,0)</f>
        <v>42</v>
      </c>
      <c r="AL51" s="255">
        <f>IF(AG51&gt;0,(LARGE((G51,M51,P51,S51,V51,Y51,AB51,AE51),1)+LARGE((G51,M51,P51,S51,V51,Y51,AB51,AE51),2)+LARGE((G51,M51,P51,S51,V51,Y51,AB51,AE51),3)+LARGE((G51,M51,P51,S51,V51,Y51,AB51,AE51),4)+AH51),(LARGE((G51,M51,P51,S51,V51,Y51,AB51,AE51),1)+LARGE((G51,M51,P51,S51,V51,Y51,AB51,AE51),2)+LARGE((G51,M51,P51,S51,V51,Y51,AB51,AE51),3)+LARGE((G51,M51,P51,S51,V51,Y51,AB51,AE51),4)+LARGE((G51,M51,P51,S51,V51,Y51,AB51,AE51),5)))</f>
        <v>20</v>
      </c>
      <c r="AM51" s="258">
        <f>RANK(AL51,$AL$10:$AL$90,0)</f>
        <v>42</v>
      </c>
      <c r="AN51" s="64">
        <f t="shared" si="2"/>
        <v>0</v>
      </c>
      <c r="AO51" s="31">
        <f t="shared" si="3"/>
        <v>0</v>
      </c>
      <c r="AP51" s="31">
        <f t="shared" si="4"/>
        <v>0</v>
      </c>
      <c r="AQ51" s="31">
        <f t="shared" si="5"/>
        <v>0</v>
      </c>
      <c r="AR51" s="31">
        <f t="shared" si="6"/>
        <v>0</v>
      </c>
      <c r="AS51" s="31">
        <f t="shared" si="7"/>
        <v>0</v>
      </c>
      <c r="AT51" s="31">
        <f t="shared" si="8"/>
        <v>0</v>
      </c>
      <c r="AU51" s="31">
        <f t="shared" si="9"/>
        <v>0</v>
      </c>
      <c r="AV51" s="31">
        <f t="shared" si="10"/>
        <v>0</v>
      </c>
      <c r="AW51" s="31">
        <f t="shared" si="11"/>
        <v>0</v>
      </c>
      <c r="AX51" s="31">
        <f t="shared" si="12"/>
        <v>0</v>
      </c>
      <c r="AY51" s="31">
        <f t="shared" si="13"/>
        <v>0</v>
      </c>
      <c r="AZ51" s="31">
        <f t="shared" si="14"/>
        <v>0</v>
      </c>
      <c r="BA51" s="31">
        <f t="shared" si="15"/>
        <v>0</v>
      </c>
      <c r="BB51" s="32">
        <f t="shared" si="16"/>
        <v>0</v>
      </c>
      <c r="BC51" s="226">
        <f t="shared" si="17"/>
        <v>0</v>
      </c>
    </row>
    <row r="52" spans="1:55" s="58" customFormat="1" ht="15.75" thickBot="1" x14ac:dyDescent="0.3">
      <c r="A52" s="21">
        <f>AM52</f>
        <v>43</v>
      </c>
      <c r="B52" s="78" t="s">
        <v>87</v>
      </c>
      <c r="C52" s="76">
        <v>2001</v>
      </c>
      <c r="D52" s="76" t="s">
        <v>15</v>
      </c>
      <c r="E52" s="77">
        <v>2654761</v>
      </c>
      <c r="F52" s="75"/>
      <c r="G52" s="44">
        <f>IF(F52="",0,VLOOKUP(F52,'points ind'!$A$2:$B$52,2,FALSE))</f>
        <v>0</v>
      </c>
      <c r="H52" s="49">
        <f>IF(F52="",0,VLOOKUP(F52,'points clubs'!$A$2:$B$51,2,FALSE))</f>
        <v>0</v>
      </c>
      <c r="I52" s="55"/>
      <c r="J52" s="56">
        <f>IF(I52="",0,VLOOKUP(I52,'points ind'!$A$2:$B$52,2,FALSE))</f>
        <v>0</v>
      </c>
      <c r="K52" s="57">
        <f>IF(I52="",0,VLOOKUP(I52,'points clubs'!$A$2:$B$51,2,FALSE))</f>
        <v>0</v>
      </c>
      <c r="L52" s="43"/>
      <c r="M52" s="44">
        <f>IF(L52="",0,VLOOKUP(L52,'points ind'!$A$2:$B$52,2,FALSE))</f>
        <v>0</v>
      </c>
      <c r="N52" s="49">
        <f>IF(L52="",0,VLOOKUP(L52,'points clubs'!$A$2:$B$51,2,FALSE))</f>
        <v>0</v>
      </c>
      <c r="O52" s="43"/>
      <c r="P52" s="44">
        <f>IF(O52="",0,VLOOKUP(O52,'points ind'!$A$2:$B$52,2,FALSE))</f>
        <v>0</v>
      </c>
      <c r="Q52" s="49">
        <f>IF(O52="",0,VLOOKUP(O52,'points clubs'!$A$2:$B$51,2,FALSE))</f>
        <v>0</v>
      </c>
      <c r="R52" s="43"/>
      <c r="S52" s="44">
        <f>IF(R52="",0,VLOOKUP(R52,'points ind'!$A$2:$B$52,2,FALSE))</f>
        <v>0</v>
      </c>
      <c r="T52" s="49">
        <f>IF(R52="",0,VLOOKUP(R52,'points clubs'!$A$2:$B$51,2,FALSE))</f>
        <v>0</v>
      </c>
      <c r="U52" s="43">
        <v>34</v>
      </c>
      <c r="V52" s="44">
        <f>IF(U52="",0,VLOOKUP(U52,'points ind'!$A$2:$B$52,2,FALSE))</f>
        <v>4</v>
      </c>
      <c r="W52" s="49">
        <f>IF(U52="",0,VLOOKUP(U52,'points clubs'!$A$2:$B$51,2,FALSE))</f>
        <v>0</v>
      </c>
      <c r="X52" s="149"/>
      <c r="Y52" s="44">
        <f>IF(X52="",0,VLOOKUP(X52,'points ind'!$A$2:$B$52,2,FALSE))</f>
        <v>0</v>
      </c>
      <c r="Z52" s="49">
        <f>IF(X52="",0,VLOOKUP(X52,'points clubs'!$A$2:$B$51,2,FALSE))</f>
        <v>0</v>
      </c>
      <c r="AA52" s="149"/>
      <c r="AB52" s="44">
        <f>IF(AA52="",0,VLOOKUP(AA52,'points ind'!$A$2:$B$52,2,FALSE))</f>
        <v>0</v>
      </c>
      <c r="AC52" s="49">
        <f>IF(AA52="",0,VLOOKUP(AA52,'points clubs'!$A$2:$B$51,2,FALSE))</f>
        <v>0</v>
      </c>
      <c r="AD52" s="149"/>
      <c r="AE52" s="44">
        <f>IF(AD52="",0,VLOOKUP(AD52,'points ind'!$A$2:$B$52,2,FALSE))</f>
        <v>0</v>
      </c>
      <c r="AF52" s="49">
        <f>IF(AD52="",0,VLOOKUP(AD52,'points clubs'!$A$2:$B$51,2,FALSE))</f>
        <v>0</v>
      </c>
      <c r="AG52" s="43"/>
      <c r="AH52" s="44">
        <f>IF(AG52="",0,VLOOKUP(AG52,'points ind'!$A$2:$B$52,2,FALSE))</f>
        <v>0</v>
      </c>
      <c r="AI52" s="49">
        <f>IF(AG52="",0,VLOOKUP(AG52,'points clubs'!$A$2:$B$51,2,FALSE))</f>
        <v>0</v>
      </c>
      <c r="AJ52" s="33">
        <f>G52+J52+M52+P52+S52+V52+Y52+AB52+AE52+AH52</f>
        <v>4</v>
      </c>
      <c r="AK52" s="71">
        <f>RANK(AJ52,$AJ$10:$AJ$60,0)</f>
        <v>43</v>
      </c>
      <c r="AL52" s="255">
        <f>IF(AG52&gt;0,(LARGE((G52,M52,P52,S52,V52,Y52,AB52,AE52),1)+LARGE((G52,M52,P52,S52,V52,Y52,AB52,AE52),2)+LARGE((G52,M52,P52,S52,V52,Y52,AB52,AE52),3)+LARGE((G52,M52,P52,S52,V52,Y52,AB52,AE52),4)+AH52),(LARGE((G52,M52,P52,S52,V52,Y52,AB52,AE52),1)+LARGE((G52,M52,P52,S52,V52,Y52,AB52,AE52),2)+LARGE((G52,M52,P52,S52,V52,Y52,AB52,AE52),3)+LARGE((G52,M52,P52,S52,V52,Y52,AB52,AE52),4)+LARGE((G52,M52,P52,S52,V52,Y52,AB52,AE52),5)))</f>
        <v>4</v>
      </c>
      <c r="AM52" s="258">
        <f>RANK(AL52,$AL$10:$AL$90,0)</f>
        <v>43</v>
      </c>
      <c r="AN52" s="64">
        <f t="shared" si="2"/>
        <v>0</v>
      </c>
      <c r="AO52" s="31">
        <f t="shared" si="3"/>
        <v>0</v>
      </c>
      <c r="AP52" s="31">
        <f t="shared" si="4"/>
        <v>0</v>
      </c>
      <c r="AQ52" s="31">
        <f t="shared" si="5"/>
        <v>0</v>
      </c>
      <c r="AR52" s="31">
        <f t="shared" si="6"/>
        <v>0</v>
      </c>
      <c r="AS52" s="31">
        <f t="shared" si="7"/>
        <v>0</v>
      </c>
      <c r="AT52" s="31">
        <f t="shared" si="8"/>
        <v>0</v>
      </c>
      <c r="AU52" s="31">
        <f t="shared" si="9"/>
        <v>0</v>
      </c>
      <c r="AV52" s="31">
        <f t="shared" si="10"/>
        <v>0</v>
      </c>
      <c r="AW52" s="31">
        <f t="shared" si="11"/>
        <v>0</v>
      </c>
      <c r="AX52" s="31">
        <f t="shared" si="12"/>
        <v>0</v>
      </c>
      <c r="AY52" s="31">
        <f t="shared" si="13"/>
        <v>0</v>
      </c>
      <c r="AZ52" s="31">
        <f t="shared" si="14"/>
        <v>0</v>
      </c>
      <c r="BA52" s="31">
        <f t="shared" si="15"/>
        <v>0</v>
      </c>
      <c r="BB52" s="32">
        <f t="shared" si="16"/>
        <v>0</v>
      </c>
      <c r="BC52" s="226">
        <f t="shared" si="17"/>
        <v>0</v>
      </c>
    </row>
    <row r="53" spans="1:55" s="58" customFormat="1" ht="15.75" thickBot="1" x14ac:dyDescent="0.3">
      <c r="A53" s="21">
        <f>AM53</f>
        <v>43</v>
      </c>
      <c r="B53" s="78" t="s">
        <v>93</v>
      </c>
      <c r="C53" s="76">
        <v>2001</v>
      </c>
      <c r="D53" s="76" t="s">
        <v>20</v>
      </c>
      <c r="E53" s="77">
        <v>2666807</v>
      </c>
      <c r="F53" s="75"/>
      <c r="G53" s="44">
        <f>IF(F53="",0,VLOOKUP(F53,'points ind'!$A$2:$B$52,2,FALSE))</f>
        <v>0</v>
      </c>
      <c r="H53" s="49">
        <f>IF(F53="",0,VLOOKUP(F53,'points clubs'!$A$2:$B$51,2,FALSE))</f>
        <v>0</v>
      </c>
      <c r="I53" s="55"/>
      <c r="J53" s="56">
        <f>IF(I53="",0,VLOOKUP(I53,'points ind'!$A$2:$B$52,2,FALSE))</f>
        <v>0</v>
      </c>
      <c r="K53" s="57">
        <f>IF(I53="",0,VLOOKUP(I53,'points clubs'!$A$2:$B$51,2,FALSE))</f>
        <v>0</v>
      </c>
      <c r="L53" s="43">
        <v>34</v>
      </c>
      <c r="M53" s="44">
        <f>IF(L53="",0,VLOOKUP(L53,'points ind'!$A$2:$B$52,2,FALSE))</f>
        <v>4</v>
      </c>
      <c r="N53" s="49">
        <f>IF(L53="",0,VLOOKUP(L53,'points clubs'!$A$2:$B$51,2,FALSE))</f>
        <v>0</v>
      </c>
      <c r="O53" s="43"/>
      <c r="P53" s="44">
        <f>IF(O53="",0,VLOOKUP(O53,'points ind'!$A$2:$B$52,2,FALSE))</f>
        <v>0</v>
      </c>
      <c r="Q53" s="49">
        <f>IF(O53="",0,VLOOKUP(O53,'points clubs'!$A$2:$B$51,2,FALSE))</f>
        <v>0</v>
      </c>
      <c r="R53" s="43"/>
      <c r="S53" s="44">
        <f>IF(R53="",0,VLOOKUP(R53,'points ind'!$A$2:$B$52,2,FALSE))</f>
        <v>0</v>
      </c>
      <c r="T53" s="49">
        <f>IF(R53="",0,VLOOKUP(R53,'points clubs'!$A$2:$B$51,2,FALSE))</f>
        <v>0</v>
      </c>
      <c r="U53" s="149"/>
      <c r="V53" s="44">
        <f>IF(U53="",0,VLOOKUP(U53,'points ind'!$A$2:$B$52,2,FALSE))</f>
        <v>0</v>
      </c>
      <c r="W53" s="49">
        <f>IF(U53="",0,VLOOKUP(U53,'points clubs'!$A$2:$B$51,2,FALSE))</f>
        <v>0</v>
      </c>
      <c r="X53" s="149"/>
      <c r="Y53" s="44">
        <f>IF(X53="",0,VLOOKUP(X53,'points ind'!$A$2:$B$52,2,FALSE))</f>
        <v>0</v>
      </c>
      <c r="Z53" s="49">
        <f>IF(X53="",0,VLOOKUP(X53,'points clubs'!$A$2:$B$51,2,FALSE))</f>
        <v>0</v>
      </c>
      <c r="AA53" s="149"/>
      <c r="AB53" s="44">
        <f>IF(AA53="",0,VLOOKUP(AA53,'points ind'!$A$2:$B$52,2,FALSE))</f>
        <v>0</v>
      </c>
      <c r="AC53" s="49">
        <f>IF(AA53="",0,VLOOKUP(AA53,'points clubs'!$A$2:$B$51,2,FALSE))</f>
        <v>0</v>
      </c>
      <c r="AD53" s="149"/>
      <c r="AE53" s="44">
        <f>IF(AD53="",0,VLOOKUP(AD53,'points ind'!$A$2:$B$52,2,FALSE))</f>
        <v>0</v>
      </c>
      <c r="AF53" s="49">
        <f>IF(AD53="",0,VLOOKUP(AD53,'points clubs'!$A$2:$B$51,2,FALSE))</f>
        <v>0</v>
      </c>
      <c r="AG53" s="43"/>
      <c r="AH53" s="44">
        <f>IF(AG53="",0,VLOOKUP(AG53,'points ind'!$A$2:$B$52,2,FALSE))</f>
        <v>0</v>
      </c>
      <c r="AI53" s="49">
        <f>IF(AG53="",0,VLOOKUP(AG53,'points clubs'!$A$2:$B$51,2,FALSE))</f>
        <v>0</v>
      </c>
      <c r="AJ53" s="33">
        <f>G53+J53+M53+P53+S53+V53+Y53+AB53+AE53+AH53</f>
        <v>4</v>
      </c>
      <c r="AK53" s="71">
        <f>RANK(AJ53,$AJ$10:$AJ$60,0)</f>
        <v>43</v>
      </c>
      <c r="AL53" s="255">
        <f>IF(AG53&gt;0,(LARGE((G53,M53,P53,S53,V53,Y53,AB53,AE53),1)+LARGE((G53,M53,P53,S53,V53,Y53,AB53,AE53),2)+LARGE((G53,M53,P53,S53,V53,Y53,AB53,AE53),3)+LARGE((G53,M53,P53,S53,V53,Y53,AB53,AE53),4)+AH53),(LARGE((G53,M53,P53,S53,V53,Y53,AB53,AE53),1)+LARGE((G53,M53,P53,S53,V53,Y53,AB53,AE53),2)+LARGE((G53,M53,P53,S53,V53,Y53,AB53,AE53),3)+LARGE((G53,M53,P53,S53,V53,Y53,AB53,AE53),4)+LARGE((G53,M53,P53,S53,V53,Y53,AB53,AE53),5)))</f>
        <v>4</v>
      </c>
      <c r="AM53" s="258">
        <f>RANK(AL53,$AL$10:$AL$90,0)</f>
        <v>43</v>
      </c>
      <c r="AN53" s="64">
        <f t="shared" si="2"/>
        <v>0</v>
      </c>
      <c r="AO53" s="31">
        <f t="shared" si="3"/>
        <v>0</v>
      </c>
      <c r="AP53" s="31">
        <f t="shared" si="4"/>
        <v>0</v>
      </c>
      <c r="AQ53" s="31">
        <f t="shared" si="5"/>
        <v>0</v>
      </c>
      <c r="AR53" s="31">
        <f t="shared" si="6"/>
        <v>0</v>
      </c>
      <c r="AS53" s="31">
        <f t="shared" si="7"/>
        <v>0</v>
      </c>
      <c r="AT53" s="31">
        <f t="shared" si="8"/>
        <v>0</v>
      </c>
      <c r="AU53" s="31">
        <f t="shared" si="9"/>
        <v>0</v>
      </c>
      <c r="AV53" s="31">
        <f t="shared" si="10"/>
        <v>0</v>
      </c>
      <c r="AW53" s="31">
        <f t="shared" si="11"/>
        <v>0</v>
      </c>
      <c r="AX53" s="31">
        <f t="shared" si="12"/>
        <v>0</v>
      </c>
      <c r="AY53" s="31">
        <f t="shared" si="13"/>
        <v>0</v>
      </c>
      <c r="AZ53" s="31">
        <f t="shared" si="14"/>
        <v>0</v>
      </c>
      <c r="BA53" s="31">
        <f t="shared" si="15"/>
        <v>0</v>
      </c>
      <c r="BB53" s="32">
        <f t="shared" si="16"/>
        <v>0</v>
      </c>
      <c r="BC53" s="226">
        <f t="shared" si="17"/>
        <v>0</v>
      </c>
    </row>
    <row r="54" spans="1:55" x14ac:dyDescent="0.2">
      <c r="AJ54" s="231"/>
      <c r="AK54" s="231"/>
      <c r="AL54" s="231"/>
      <c r="AM54" s="23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</row>
    <row r="55" spans="1:55" x14ac:dyDescent="0.2">
      <c r="AJ55" s="231"/>
      <c r="AK55" s="231"/>
      <c r="AL55" s="231"/>
      <c r="AM55" s="23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</row>
    <row r="56" spans="1:55" x14ac:dyDescent="0.2">
      <c r="AJ56" s="231"/>
      <c r="AK56" s="231"/>
      <c r="AL56" s="231"/>
      <c r="AM56" s="23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</row>
    <row r="57" spans="1:55" x14ac:dyDescent="0.2">
      <c r="AJ57" s="231"/>
      <c r="AK57" s="231"/>
      <c r="AL57" s="231"/>
      <c r="AM57" s="23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</row>
    <row r="58" spans="1:55" x14ac:dyDescent="0.2">
      <c r="AJ58" s="231"/>
      <c r="AK58" s="231"/>
      <c r="AL58" s="231"/>
      <c r="AM58" s="23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</row>
    <row r="59" spans="1:55" x14ac:dyDescent="0.2">
      <c r="AJ59" s="231"/>
      <c r="AK59" s="231"/>
      <c r="AL59" s="231"/>
      <c r="AM59" s="23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</row>
    <row r="60" spans="1:55" x14ac:dyDescent="0.2">
      <c r="AJ60" s="231"/>
      <c r="AK60" s="231"/>
      <c r="AL60" s="231"/>
      <c r="AM60" s="23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</row>
    <row r="61" spans="1:55" x14ac:dyDescent="0.2">
      <c r="AJ61" s="231"/>
      <c r="AK61" s="231"/>
      <c r="AL61" s="231"/>
      <c r="AM61" s="23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1:55" x14ac:dyDescent="0.2">
      <c r="AJ62" s="231"/>
      <c r="AK62" s="231"/>
      <c r="AL62" s="231"/>
      <c r="AM62" s="23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1:55" x14ac:dyDescent="0.2"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1:55" x14ac:dyDescent="0.2">
      <c r="BC64" s="61"/>
    </row>
    <row r="65" spans="55:55" x14ac:dyDescent="0.2">
      <c r="BC65" s="61"/>
    </row>
    <row r="66" spans="55:55" x14ac:dyDescent="0.2">
      <c r="BC66" s="61"/>
    </row>
    <row r="67" spans="55:55" x14ac:dyDescent="0.2">
      <c r="BC67" s="61"/>
    </row>
    <row r="68" spans="55:55" x14ac:dyDescent="0.2">
      <c r="BC68" s="61"/>
    </row>
    <row r="69" spans="55:55" x14ac:dyDescent="0.2">
      <c r="BC69" s="61"/>
    </row>
    <row r="70" spans="55:55" x14ac:dyDescent="0.2">
      <c r="BC70" s="61"/>
    </row>
    <row r="71" spans="55:55" x14ac:dyDescent="0.2">
      <c r="BC71" s="61"/>
    </row>
  </sheetData>
  <sortState ref="A10:AM53">
    <sortCondition ref="A10"/>
  </sortState>
  <mergeCells count="18">
    <mergeCell ref="AL8:AM8"/>
    <mergeCell ref="AA8:AC8"/>
    <mergeCell ref="AJ8:AK8"/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76"/>
  <sheetViews>
    <sheetView workbookViewId="0">
      <pane xSplit="5" ySplit="9" topLeftCell="F10" activePane="bottomRight" state="frozen"/>
      <selection activeCell="B31" sqref="B31"/>
      <selection pane="topRight" activeCell="B31" sqref="B31"/>
      <selection pane="bottomLeft" activeCell="B31" sqref="B31"/>
      <selection pane="bottomRight" activeCell="AG17" sqref="AG17"/>
    </sheetView>
  </sheetViews>
  <sheetFormatPr baseColWidth="10" defaultColWidth="11.5703125" defaultRowHeight="12.75" x14ac:dyDescent="0.2"/>
  <cols>
    <col min="1" max="1" width="3" style="2" bestFit="1" customWidth="1"/>
    <col min="2" max="2" width="21.5703125" style="2" bestFit="1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5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5" ht="29.45" customHeight="1" x14ac:dyDescent="0.35">
      <c r="A6" s="336" t="s">
        <v>95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5" ht="13.5" thickBot="1" x14ac:dyDescent="0.25"/>
    <row r="8" spans="1:55" ht="4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5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C9" si="0">SUM(AN10:AN40)</f>
        <v>0</v>
      </c>
      <c r="AO9" s="13">
        <f t="shared" si="0"/>
        <v>20</v>
      </c>
      <c r="AP9" s="13">
        <f t="shared" si="0"/>
        <v>0</v>
      </c>
      <c r="AQ9" s="13">
        <f t="shared" si="0"/>
        <v>576</v>
      </c>
      <c r="AR9" s="13">
        <f t="shared" si="0"/>
        <v>522</v>
      </c>
      <c r="AS9" s="13">
        <f t="shared" si="0"/>
        <v>1158</v>
      </c>
      <c r="AT9" s="13">
        <f t="shared" si="0"/>
        <v>0</v>
      </c>
      <c r="AU9" s="13">
        <f t="shared" si="0"/>
        <v>384</v>
      </c>
      <c r="AV9" s="13">
        <f t="shared" si="0"/>
        <v>0</v>
      </c>
      <c r="AW9" s="13">
        <f t="shared" si="0"/>
        <v>178</v>
      </c>
      <c r="AX9" s="13">
        <f t="shared" si="0"/>
        <v>0</v>
      </c>
      <c r="AY9" s="13">
        <f t="shared" si="0"/>
        <v>163</v>
      </c>
      <c r="AZ9" s="13">
        <f t="shared" si="0"/>
        <v>706</v>
      </c>
      <c r="BA9" s="13">
        <f t="shared" si="0"/>
        <v>0</v>
      </c>
      <c r="BB9" s="13">
        <f t="shared" si="0"/>
        <v>0</v>
      </c>
      <c r="BC9" s="13">
        <f t="shared" si="0"/>
        <v>0</v>
      </c>
    </row>
    <row r="10" spans="1:55" s="6" customFormat="1" ht="15" x14ac:dyDescent="0.25">
      <c r="A10" s="21">
        <f t="shared" ref="A10:A40" si="1">AM10</f>
        <v>1</v>
      </c>
      <c r="B10" s="91" t="s">
        <v>116</v>
      </c>
      <c r="C10" s="92">
        <v>2000</v>
      </c>
      <c r="D10" s="92" t="s">
        <v>13</v>
      </c>
      <c r="E10" s="37">
        <v>2655899</v>
      </c>
      <c r="F10" s="52"/>
      <c r="G10" s="53">
        <f>IF(F10="",0,VLOOKUP(F10,'points ind'!$A$2:$B$52,2,FALSE))</f>
        <v>0</v>
      </c>
      <c r="H10" s="51">
        <f>IF(F10="",0,VLOOKUP(F10,'points clubs'!$A$2:$B$51,2,FALSE))</f>
        <v>0</v>
      </c>
      <c r="I10" s="52"/>
      <c r="J10" s="53">
        <f>IF(I10="",0,VLOOKUP(I10,'points ind'!$A$2:$B$52,2,FALSE))</f>
        <v>0</v>
      </c>
      <c r="K10" s="51">
        <f>IF(I10="",0,VLOOKUP(I10,'points clubs'!$A$2:$B$51,2,FALSE))</f>
        <v>0</v>
      </c>
      <c r="L10" s="41">
        <v>3</v>
      </c>
      <c r="M10" s="25">
        <f>IF(L10="",0,VLOOKUP(L10,'points ind'!$A$2:$B$52,2,FALSE))</f>
        <v>90</v>
      </c>
      <c r="N10" s="48">
        <f>IF(L10="",0,VLOOKUP(L10,'points clubs'!$A$2:$B$51,2,FALSE))</f>
        <v>80</v>
      </c>
      <c r="O10" s="52"/>
      <c r="P10" s="53">
        <f>IF(O10="",0,VLOOKUP(O10,'points ind'!$A$2:$B$52,2,FALSE))</f>
        <v>0</v>
      </c>
      <c r="Q10" s="51">
        <f>IF(O10="",0,VLOOKUP(O10,'points clubs'!$A$2:$B$51,2,FALSE))</f>
        <v>0</v>
      </c>
      <c r="R10" s="41">
        <v>19</v>
      </c>
      <c r="S10" s="25">
        <f>IF(R10="",0,VLOOKUP(R10,'points ind'!$A$2:$B$52,2,FALSE))</f>
        <v>34</v>
      </c>
      <c r="T10" s="48">
        <f>IF(R10="",0,VLOOKUP(R10,'points clubs'!$A$2:$B$51,2,FALSE))</f>
        <v>4</v>
      </c>
      <c r="U10" s="41"/>
      <c r="V10" s="25">
        <f>IF(U10="",0,VLOOKUP(U10,'points ind'!$A$2:$B$52,2,FALSE))</f>
        <v>0</v>
      </c>
      <c r="W10" s="48">
        <f>IF(U10="",0,VLOOKUP(U10,'points clubs'!$A$2:$B$51,2,FALSE))</f>
        <v>0</v>
      </c>
      <c r="X10" s="41">
        <v>8</v>
      </c>
      <c r="Y10" s="25">
        <f>IF(X10="",0,VLOOKUP(X10,'points ind'!$A$2:$B$52,2,FALSE))</f>
        <v>65</v>
      </c>
      <c r="Z10" s="48">
        <f>IF(X10="",0,VLOOKUP(X10,'points clubs'!$A$2:$B$51,2,FALSE))</f>
        <v>30</v>
      </c>
      <c r="AA10" s="261"/>
      <c r="AB10" s="262">
        <f>IF(AA10="",0,VLOOKUP(AA10,'points ind'!$A$2:$B$52,2,FALSE))</f>
        <v>0</v>
      </c>
      <c r="AC10" s="263">
        <f>IF(AA10="",0,VLOOKUP(AA10,'points clubs'!$A$2:$B$51,2,FALSE))</f>
        <v>0</v>
      </c>
      <c r="AD10" s="41">
        <v>4</v>
      </c>
      <c r="AE10" s="25">
        <f>IF(AD10="",0,VLOOKUP(AD10,'points ind'!$A$2:$B$52,2,FALSE))</f>
        <v>85</v>
      </c>
      <c r="AF10" s="48">
        <f>IF(AD10="",0,VLOOKUP(AD10,'points clubs'!$A$2:$B$51,2,FALSE))</f>
        <v>70</v>
      </c>
      <c r="AG10" s="41">
        <v>7</v>
      </c>
      <c r="AH10" s="25">
        <f>IF(AG10="",0,VLOOKUP(AG10,'points ind'!$A$2:$B$52,2,FALSE))</f>
        <v>70</v>
      </c>
      <c r="AI10" s="48">
        <f>IF(AG10="",0,VLOOKUP(AG10,'points clubs'!$A$2:$B$51,2,FALSE))</f>
        <v>40</v>
      </c>
      <c r="AJ10" s="26">
        <f t="shared" ref="AJ10:AJ40" si="2">G10+J10+M10+P10+S10+V10+Y10+AB10+AE10+AH10</f>
        <v>344</v>
      </c>
      <c r="AK10" s="63">
        <f t="shared" ref="AK10:AK40" si="3">RANK(AJ10,$AJ$10:$AJ$50,0)</f>
        <v>1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344</v>
      </c>
      <c r="AM10" s="256">
        <f t="shared" ref="AM10:AM40" si="4">RANK(AL10,$AL$10:$AL$78,0)</f>
        <v>1</v>
      </c>
      <c r="AN10" s="22">
        <f t="shared" ref="AN10:AN40" si="5">IF($D10="areches",SUM($H10,$K10,$N10,$Q10,$T10,$W10,$Z10,$AC10,$AF10,$AI10),0)</f>
        <v>0</v>
      </c>
      <c r="AO10" s="23">
        <f t="shared" ref="AO10:AO40" si="6">IF($D10="bauges",SUM($H10,$K10,$N10,$Q10,$T10,$W10,$Z10,$AC10,$AF10,$AI10),0)</f>
        <v>0</v>
      </c>
      <c r="AP10" s="23">
        <f t="shared" ref="AP10:AP40" si="7">IF($D10="bessans",SUM($H10,$K10,$N10,$Q10,$T10,$W10,$Z10,$AC10,$AF10,$AI10),0)</f>
        <v>0</v>
      </c>
      <c r="AQ10" s="23">
        <f t="shared" ref="AQ10:AQ40" si="8">IF($D10="bozel",SUM($H10,$K10,$N10,$Q10,$T10,$W10,$Z10,$AC10,$AF10,$AI10),0)</f>
        <v>224</v>
      </c>
      <c r="AR10" s="23">
        <f t="shared" ref="AR10:AR40" si="9">IF($D10="courchevel",SUM($H10,$K10,$N10,$Q10,$T10,$W10,$Z10,$AC10,$AF10,$AI10),0)</f>
        <v>0</v>
      </c>
      <c r="AS10" s="23">
        <f t="shared" ref="AS10:AS40" si="10">IF($D10="feclaz",SUM($H10,$K10,$N10,$Q10,$T10,$W10,$Z10,$AC10,$AF10,$AI10),0)</f>
        <v>0</v>
      </c>
      <c r="AT10" s="23">
        <f t="shared" ref="AT10:AT40" si="11">IF($D10="karellis",SUM($H10,$K10,$N10,$Q10,$T10,$W10,$Z10,$AC10,$AF10,$AI10),0)</f>
        <v>0</v>
      </c>
      <c r="AU10" s="23">
        <f t="shared" ref="AU10:AU40" si="12">IF($D10="menuires",SUM($H10,$K10,$N10,$Q10,$T10,$W10,$Z10,$AC10,$AF10,$AI10),0)</f>
        <v>0</v>
      </c>
      <c r="AV10" s="23">
        <f t="shared" ref="AV10:AV40" si="13">IF($D10="meribel",SUM($H10,$K10,$N10,$Q10,$T10,$W10,$Z10,$AC10,$AF10,$AI10),0)</f>
        <v>0</v>
      </c>
      <c r="AW10" s="23">
        <f t="shared" ref="AW10:AW40" si="14">IF($D10="monolithe",SUM($H10,$K10,$N10,$Q10,$T10,$W10,$Z10,$AC10,$AF10,$AI10),0)</f>
        <v>0</v>
      </c>
      <c r="AX10" s="23">
        <f t="shared" ref="AX10:AX40" si="15">IF($D10="peisey",SUM($H10,$K10,$N10,$Q10,$T10,$W10,$Z10,$AC10,$AF10,$AI10),0)</f>
        <v>0</v>
      </c>
      <c r="AY10" s="23">
        <f t="shared" ref="AY10:AY40" si="16">IF($D10="revard",SUM($H10,$K10,$N10,$Q10,$T10,$W10,$Z10,$AC10,$AF10,$AI10),0)</f>
        <v>0</v>
      </c>
      <c r="AZ10" s="23">
        <f t="shared" ref="AZ10:AZ40" si="17">IF($D10="saisies",SUM($H10,$K10,$N10,$Q10,$T10,$W10,$Z10,$AC10,$AF10,$AI10),0)</f>
        <v>0</v>
      </c>
      <c r="BA10" s="23">
        <f t="shared" ref="BA10:BA40" si="18">IF($D10="valcenis",SUM($H10,$K10,$N10,$Q10,$T10,$W10,$Z10,$AC10,$AF10,$AI10),0)</f>
        <v>0</v>
      </c>
      <c r="BB10" s="27">
        <f t="shared" ref="BB10:BB40" si="19">IF($D10="valloire",SUM($H10,$K10,$N10,$Q10,$T10,$W10,$Z10,$AC10,$AF10,$AI10),0)</f>
        <v>0</v>
      </c>
      <c r="BC10" s="27">
        <f t="shared" ref="BC10:BC40" si="20">IF($D10="naves",SUM($H10,$K10,$N10,$Q10,$T10,$W10,$Z10,$AC10,$AF10,$AI10),0)</f>
        <v>0</v>
      </c>
    </row>
    <row r="11" spans="1:55" s="6" customFormat="1" ht="15" x14ac:dyDescent="0.25">
      <c r="A11" s="21">
        <f t="shared" si="1"/>
        <v>2</v>
      </c>
      <c r="B11" s="89" t="s">
        <v>384</v>
      </c>
      <c r="C11" s="90">
        <v>1999</v>
      </c>
      <c r="D11" s="90" t="s">
        <v>19</v>
      </c>
      <c r="E11" s="38">
        <v>2649048</v>
      </c>
      <c r="F11" s="52"/>
      <c r="G11" s="53">
        <f>IF(F11="",0,VLOOKUP(F11,'points ind'!$A$2:$B$52,2,FALSE))</f>
        <v>0</v>
      </c>
      <c r="H11" s="51">
        <f>IF(F11="",0,VLOOKUP(F11,'points clubs'!$A$2:$B$51,2,FALSE))</f>
        <v>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41">
        <v>5</v>
      </c>
      <c r="M11" s="25">
        <f>IF(L11="",0,VLOOKUP(L11,'points ind'!$A$2:$B$52,2,FALSE))</f>
        <v>80</v>
      </c>
      <c r="N11" s="48">
        <f>IF(L11="",0,VLOOKUP(L11,'points clubs'!$A$2:$B$51,2,FALSE))</f>
        <v>60</v>
      </c>
      <c r="O11" s="54"/>
      <c r="P11" s="53">
        <f>IF(O11="",0,VLOOKUP(O11,'points ind'!$A$2:$B$52,2,FALSE))</f>
        <v>0</v>
      </c>
      <c r="Q11" s="51">
        <f>IF(O11="",0,VLOOKUP(O11,'points clubs'!$A$2:$B$51,2,FALSE))</f>
        <v>0</v>
      </c>
      <c r="R11" s="42">
        <v>22</v>
      </c>
      <c r="S11" s="25">
        <f>IF(R11="",0,VLOOKUP(R11,'points ind'!$A$2:$B$52,2,FALSE))</f>
        <v>28</v>
      </c>
      <c r="T11" s="48">
        <f>IF(R11="",0,VLOOKUP(R11,'points clubs'!$A$2:$B$51,2,FALSE))</f>
        <v>0</v>
      </c>
      <c r="U11" s="41">
        <v>4</v>
      </c>
      <c r="V11" s="25">
        <f>IF(U11="",0,VLOOKUP(U11,'points ind'!$A$2:$B$52,2,FALSE))</f>
        <v>85</v>
      </c>
      <c r="W11" s="48">
        <f>IF(U11="",0,VLOOKUP(U11,'points clubs'!$A$2:$B$51,2,FALSE))</f>
        <v>70</v>
      </c>
      <c r="X11" s="41">
        <v>16</v>
      </c>
      <c r="Y11" s="25">
        <f>IF(X11="",0,VLOOKUP(X11,'points ind'!$A$2:$B$52,2,FALSE))</f>
        <v>40</v>
      </c>
      <c r="Z11" s="48">
        <f>IF(X11="",0,VLOOKUP(X11,'points clubs'!$A$2:$B$51,2,FALSE))</f>
        <v>10</v>
      </c>
      <c r="AA11" s="261"/>
      <c r="AB11" s="262">
        <f>IF(AA11="",0,VLOOKUP(AA11,'points ind'!$A$2:$B$52,2,FALSE))</f>
        <v>0</v>
      </c>
      <c r="AC11" s="263">
        <f>IF(AA11="",0,VLOOKUP(AA11,'points clubs'!$A$2:$B$51,2,FALSE))</f>
        <v>0</v>
      </c>
      <c r="AD11" s="41">
        <v>11</v>
      </c>
      <c r="AE11" s="25">
        <f>IF(AD11="",0,VLOOKUP(AD11,'points ind'!$A$2:$B$52,2,FALSE))</f>
        <v>50</v>
      </c>
      <c r="AF11" s="48">
        <f>IF(AD11="",0,VLOOKUP(AD11,'points clubs'!$A$2:$B$51,2,FALSE))</f>
        <v>20</v>
      </c>
      <c r="AG11" s="41">
        <v>12</v>
      </c>
      <c r="AH11" s="25">
        <f>IF(AG11="",0,VLOOKUP(AG11,'points ind'!$A$2:$B$52,2,FALSE))</f>
        <v>48</v>
      </c>
      <c r="AI11" s="48">
        <f>IF(AG11="",0,VLOOKUP(AG11,'points clubs'!$A$2:$B$51,2,FALSE))</f>
        <v>18</v>
      </c>
      <c r="AJ11" s="26">
        <f t="shared" si="2"/>
        <v>331</v>
      </c>
      <c r="AK11" s="63">
        <f t="shared" si="3"/>
        <v>2</v>
      </c>
      <c r="AL11" s="257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303</v>
      </c>
      <c r="AM11" s="258">
        <f t="shared" si="4"/>
        <v>2</v>
      </c>
      <c r="AN11" s="22">
        <f t="shared" si="5"/>
        <v>0</v>
      </c>
      <c r="AO11" s="23">
        <f t="shared" si="6"/>
        <v>0</v>
      </c>
      <c r="AP11" s="23">
        <f t="shared" si="7"/>
        <v>0</v>
      </c>
      <c r="AQ11" s="23">
        <f t="shared" si="8"/>
        <v>0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13"/>
        <v>0</v>
      </c>
      <c r="AW11" s="23">
        <f t="shared" si="14"/>
        <v>178</v>
      </c>
      <c r="AX11" s="23">
        <f t="shared" si="15"/>
        <v>0</v>
      </c>
      <c r="AY11" s="23">
        <f t="shared" si="16"/>
        <v>0</v>
      </c>
      <c r="AZ11" s="23">
        <f t="shared" si="17"/>
        <v>0</v>
      </c>
      <c r="BA11" s="23">
        <f t="shared" si="18"/>
        <v>0</v>
      </c>
      <c r="BB11" s="27">
        <f t="shared" si="19"/>
        <v>0</v>
      </c>
      <c r="BC11" s="27">
        <f t="shared" si="20"/>
        <v>0</v>
      </c>
    </row>
    <row r="12" spans="1:55" s="6" customFormat="1" ht="15" x14ac:dyDescent="0.25">
      <c r="A12" s="21">
        <f t="shared" si="1"/>
        <v>3</v>
      </c>
      <c r="B12" s="99" t="s">
        <v>102</v>
      </c>
      <c r="C12" s="95">
        <v>1999</v>
      </c>
      <c r="D12" s="95" t="s">
        <v>41</v>
      </c>
      <c r="E12" s="37">
        <v>2627411</v>
      </c>
      <c r="F12" s="52"/>
      <c r="G12" s="53">
        <f>IF(F12="",0,VLOOKUP(F12,'points ind'!$A$2:$B$52,2,FALSE))</f>
        <v>0</v>
      </c>
      <c r="H12" s="51">
        <f>IF(F12="",0,VLOOKUP(F12,'points clubs'!$A$2:$B$51,2,FALSE))</f>
        <v>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41">
        <v>7</v>
      </c>
      <c r="M12" s="25">
        <f>IF(L12="",0,VLOOKUP(L12,'points ind'!$A$2:$B$52,2,FALSE))</f>
        <v>70</v>
      </c>
      <c r="N12" s="48">
        <f>IF(L12="",0,VLOOKUP(L12,'points clubs'!$A$2:$B$51,2,FALSE))</f>
        <v>40</v>
      </c>
      <c r="O12" s="52"/>
      <c r="P12" s="53">
        <f>IF(O12="",0,VLOOKUP(O12,'points ind'!$A$2:$B$52,2,FALSE))</f>
        <v>0</v>
      </c>
      <c r="Q12" s="51">
        <f>IF(O12="",0,VLOOKUP(O12,'points clubs'!$A$2:$B$51,2,FALSE))</f>
        <v>0</v>
      </c>
      <c r="R12" s="41">
        <v>25</v>
      </c>
      <c r="S12" s="25">
        <f>IF(R12="",0,VLOOKUP(R12,'points ind'!$A$2:$B$52,2,FALSE))</f>
        <v>22</v>
      </c>
      <c r="T12" s="48">
        <f>IF(R12="",0,VLOOKUP(R12,'points clubs'!$A$2:$B$51,2,FALSE))</f>
        <v>0</v>
      </c>
      <c r="U12" s="134">
        <v>1</v>
      </c>
      <c r="V12" s="25">
        <f>IF(U12="",0,VLOOKUP(U12,'points ind'!$A$2:$B$52,2,FALSE))</f>
        <v>100</v>
      </c>
      <c r="W12" s="48">
        <f>IF(U12="",0,VLOOKUP(U12,'points clubs'!$A$2:$B$51,2,FALSE))</f>
        <v>100</v>
      </c>
      <c r="X12" s="41">
        <v>15</v>
      </c>
      <c r="Y12" s="25">
        <f>IF(X12="",0,VLOOKUP(X12,'points ind'!$A$2:$B$52,2,FALSE))</f>
        <v>42</v>
      </c>
      <c r="Z12" s="48">
        <f>IF(X12="",0,VLOOKUP(X12,'points clubs'!$A$2:$B$51,2,FALSE))</f>
        <v>12</v>
      </c>
      <c r="AA12" s="261"/>
      <c r="AB12" s="262">
        <f>IF(AA12="",0,VLOOKUP(AA12,'points ind'!$A$2:$B$52,2,FALSE))</f>
        <v>0</v>
      </c>
      <c r="AC12" s="263">
        <f>IF(AA12="",0,VLOOKUP(AA12,'points clubs'!$A$2:$B$51,2,FALSE))</f>
        <v>0</v>
      </c>
      <c r="AD12" s="41">
        <v>12</v>
      </c>
      <c r="AE12" s="25">
        <f>IF(AD12="",0,VLOOKUP(AD12,'points ind'!$A$2:$B$52,2,FALSE))</f>
        <v>48</v>
      </c>
      <c r="AF12" s="48">
        <f>IF(AD12="",0,VLOOKUP(AD12,'points clubs'!$A$2:$B$51,2,FALSE))</f>
        <v>18</v>
      </c>
      <c r="AG12" s="41">
        <v>15</v>
      </c>
      <c r="AH12" s="25">
        <f>IF(AG12="",0,VLOOKUP(AG12,'points ind'!$A$2:$B$52,2,FALSE))</f>
        <v>42</v>
      </c>
      <c r="AI12" s="48">
        <f>IF(AG12="",0,VLOOKUP(AG12,'points clubs'!$A$2:$B$51,2,FALSE))</f>
        <v>12</v>
      </c>
      <c r="AJ12" s="26">
        <f t="shared" si="2"/>
        <v>324</v>
      </c>
      <c r="AK12" s="63">
        <f t="shared" si="3"/>
        <v>3</v>
      </c>
      <c r="AL12" s="257">
        <f>LARGE((G12,M12,P12,S12,V12,Y12,AB12,AE12),1)+LARGE((G12,M12,P12,S12,V12,Y12,AB12,AE12),2)+LARGE((G12,M12,P12,S12,V12,Y12,AB12,AE12),3)+LARGE((G12,M12,P12,S12,V12,Y12,AB12,AE12),4)+AH12</f>
        <v>302</v>
      </c>
      <c r="AM12" s="258">
        <f t="shared" si="4"/>
        <v>3</v>
      </c>
      <c r="AN12" s="22">
        <f t="shared" si="5"/>
        <v>0</v>
      </c>
      <c r="AO12" s="23">
        <f t="shared" si="6"/>
        <v>0</v>
      </c>
      <c r="AP12" s="23">
        <f t="shared" si="7"/>
        <v>0</v>
      </c>
      <c r="AQ12" s="23">
        <f t="shared" si="8"/>
        <v>0</v>
      </c>
      <c r="AR12" s="23">
        <f t="shared" si="9"/>
        <v>182</v>
      </c>
      <c r="AS12" s="23">
        <f t="shared" si="10"/>
        <v>0</v>
      </c>
      <c r="AT12" s="23">
        <f t="shared" si="11"/>
        <v>0</v>
      </c>
      <c r="AU12" s="23">
        <f t="shared" si="12"/>
        <v>0</v>
      </c>
      <c r="AV12" s="23">
        <f t="shared" si="13"/>
        <v>0</v>
      </c>
      <c r="AW12" s="23">
        <f t="shared" si="14"/>
        <v>0</v>
      </c>
      <c r="AX12" s="23">
        <f t="shared" si="15"/>
        <v>0</v>
      </c>
      <c r="AY12" s="23">
        <f t="shared" si="16"/>
        <v>0</v>
      </c>
      <c r="AZ12" s="23">
        <f t="shared" si="17"/>
        <v>0</v>
      </c>
      <c r="BA12" s="23">
        <f t="shared" si="18"/>
        <v>0</v>
      </c>
      <c r="BB12" s="27">
        <f t="shared" si="19"/>
        <v>0</v>
      </c>
      <c r="BC12" s="27">
        <f t="shared" si="20"/>
        <v>0</v>
      </c>
    </row>
    <row r="13" spans="1:55" s="6" customFormat="1" ht="15" x14ac:dyDescent="0.25">
      <c r="A13" s="21">
        <f t="shared" si="1"/>
        <v>4</v>
      </c>
      <c r="B13" s="91" t="s">
        <v>114</v>
      </c>
      <c r="C13" s="92">
        <v>2000</v>
      </c>
      <c r="D13" s="92" t="s">
        <v>15</v>
      </c>
      <c r="E13" s="37">
        <v>2664099</v>
      </c>
      <c r="F13" s="52"/>
      <c r="G13" s="53">
        <f>IF(F13="",0,VLOOKUP(F13,'points ind'!$A$2:$B$52,2,FALSE))</f>
        <v>0</v>
      </c>
      <c r="H13" s="51">
        <f>IF(F13="",0,VLOOKUP(F13,'points clubs'!$A$2:$B$51,2,FALSE))</f>
        <v>0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41">
        <v>4</v>
      </c>
      <c r="M13" s="25">
        <f>IF(L13="",0,VLOOKUP(L13,'points ind'!$A$2:$B$52,2,FALSE))</f>
        <v>85</v>
      </c>
      <c r="N13" s="48">
        <f>IF(L13="",0,VLOOKUP(L13,'points clubs'!$A$2:$B$51,2,FALSE))</f>
        <v>70</v>
      </c>
      <c r="O13" s="52"/>
      <c r="P13" s="53">
        <f>IF(O13="",0,VLOOKUP(O13,'points ind'!$A$2:$B$52,2,FALSE))</f>
        <v>0</v>
      </c>
      <c r="Q13" s="51">
        <f>IF(O13="",0,VLOOKUP(O13,'points clubs'!$A$2:$B$51,2,FALSE))</f>
        <v>0</v>
      </c>
      <c r="R13" s="41">
        <v>16</v>
      </c>
      <c r="S13" s="25">
        <f>IF(R13="",0,VLOOKUP(R13,'points ind'!$A$2:$B$52,2,FALSE))</f>
        <v>40</v>
      </c>
      <c r="T13" s="48">
        <f>IF(R13="",0,VLOOKUP(R13,'points clubs'!$A$2:$B$51,2,FALSE))</f>
        <v>10</v>
      </c>
      <c r="U13" s="41"/>
      <c r="V13" s="25">
        <f>IF(U13="",0,VLOOKUP(U13,'points ind'!$A$2:$B$52,2,FALSE))</f>
        <v>0</v>
      </c>
      <c r="W13" s="48">
        <f>IF(U13="",0,VLOOKUP(U13,'points clubs'!$A$2:$B$51,2,FALSE))</f>
        <v>0</v>
      </c>
      <c r="X13" s="41">
        <v>12</v>
      </c>
      <c r="Y13" s="25">
        <f>IF(X13="",0,VLOOKUP(X13,'points ind'!$A$2:$B$52,2,FALSE))</f>
        <v>48</v>
      </c>
      <c r="Z13" s="48">
        <f>IF(X13="",0,VLOOKUP(X13,'points clubs'!$A$2:$B$51,2,FALSE))</f>
        <v>18</v>
      </c>
      <c r="AA13" s="261"/>
      <c r="AB13" s="262">
        <f>IF(AA13="",0,VLOOKUP(AA13,'points ind'!$A$2:$B$52,2,FALSE))</f>
        <v>0</v>
      </c>
      <c r="AC13" s="263">
        <f>IF(AA13="",0,VLOOKUP(AA13,'points clubs'!$A$2:$B$51,2,FALSE))</f>
        <v>0</v>
      </c>
      <c r="AD13" s="41">
        <v>6</v>
      </c>
      <c r="AE13" s="25">
        <f>IF(AD13="",0,VLOOKUP(AD13,'points ind'!$A$2:$B$52,2,FALSE))</f>
        <v>75</v>
      </c>
      <c r="AF13" s="48">
        <f>IF(AD13="",0,VLOOKUP(AD13,'points clubs'!$A$2:$B$51,2,FALSE))</f>
        <v>50</v>
      </c>
      <c r="AG13" s="41">
        <v>11</v>
      </c>
      <c r="AH13" s="25">
        <f>IF(AG13="",0,VLOOKUP(AG13,'points ind'!$A$2:$B$52,2,FALSE))</f>
        <v>50</v>
      </c>
      <c r="AI13" s="48">
        <f>IF(AG13="",0,VLOOKUP(AG13,'points clubs'!$A$2:$B$51,2,FALSE))</f>
        <v>20</v>
      </c>
      <c r="AJ13" s="26">
        <f t="shared" si="2"/>
        <v>298</v>
      </c>
      <c r="AK13" s="63">
        <f t="shared" si="3"/>
        <v>4</v>
      </c>
      <c r="AL13" s="257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298</v>
      </c>
      <c r="AM13" s="258">
        <f t="shared" si="4"/>
        <v>4</v>
      </c>
      <c r="AN13" s="22">
        <f t="shared" si="5"/>
        <v>0</v>
      </c>
      <c r="AO13" s="23">
        <f t="shared" si="6"/>
        <v>0</v>
      </c>
      <c r="AP13" s="23">
        <f t="shared" si="7"/>
        <v>0</v>
      </c>
      <c r="AQ13" s="23">
        <f t="shared" si="8"/>
        <v>0</v>
      </c>
      <c r="AR13" s="23">
        <f t="shared" si="9"/>
        <v>0</v>
      </c>
      <c r="AS13" s="23">
        <f t="shared" si="10"/>
        <v>168</v>
      </c>
      <c r="AT13" s="23">
        <f t="shared" si="11"/>
        <v>0</v>
      </c>
      <c r="AU13" s="23">
        <f t="shared" si="12"/>
        <v>0</v>
      </c>
      <c r="AV13" s="23">
        <f t="shared" si="13"/>
        <v>0</v>
      </c>
      <c r="AW13" s="23">
        <f t="shared" si="14"/>
        <v>0</v>
      </c>
      <c r="AX13" s="23">
        <f t="shared" si="15"/>
        <v>0</v>
      </c>
      <c r="AY13" s="23">
        <f t="shared" si="16"/>
        <v>0</v>
      </c>
      <c r="AZ13" s="23">
        <f t="shared" si="17"/>
        <v>0</v>
      </c>
      <c r="BA13" s="23">
        <f t="shared" si="18"/>
        <v>0</v>
      </c>
      <c r="BB13" s="27">
        <f t="shared" si="19"/>
        <v>0</v>
      </c>
      <c r="BC13" s="27">
        <f t="shared" si="20"/>
        <v>0</v>
      </c>
    </row>
    <row r="14" spans="1:55" s="6" customFormat="1" ht="15" x14ac:dyDescent="0.25">
      <c r="A14" s="21">
        <f t="shared" si="1"/>
        <v>5</v>
      </c>
      <c r="B14" s="94" t="s">
        <v>115</v>
      </c>
      <c r="C14" s="90">
        <v>1999</v>
      </c>
      <c r="D14" s="90" t="s">
        <v>15</v>
      </c>
      <c r="E14" s="37">
        <v>2654834</v>
      </c>
      <c r="F14" s="52"/>
      <c r="G14" s="53">
        <f>IF(F14="",0,VLOOKUP(F14,'points ind'!$A$2:$B$52,2,FALSE))</f>
        <v>0</v>
      </c>
      <c r="H14" s="51">
        <f>IF(F14="",0,VLOOKUP(F14,'points clubs'!$A$2:$B$51,2,FALSE))</f>
        <v>0</v>
      </c>
      <c r="I14" s="52"/>
      <c r="J14" s="53">
        <f>IF(I14="",0,VLOOKUP(I14,'points ind'!$A$2:$B$52,2,FALSE))</f>
        <v>0</v>
      </c>
      <c r="K14" s="51">
        <f>IF(I14="",0,VLOOKUP(I14,'points clubs'!$A$2:$B$51,2,FALSE))</f>
        <v>0</v>
      </c>
      <c r="L14" s="41"/>
      <c r="M14" s="25">
        <f>IF(L14="",0,VLOOKUP(L14,'points ind'!$A$2:$B$52,2,FALSE))</f>
        <v>0</v>
      </c>
      <c r="N14" s="48">
        <f>IF(L14="",0,VLOOKUP(L14,'points clubs'!$A$2:$B$51,2,FALSE))</f>
        <v>0</v>
      </c>
      <c r="O14" s="52"/>
      <c r="P14" s="53">
        <f>IF(O14="",0,VLOOKUP(O14,'points ind'!$A$2:$B$52,2,FALSE))</f>
        <v>0</v>
      </c>
      <c r="Q14" s="51">
        <f>IF(O14="",0,VLOOKUP(O14,'points clubs'!$A$2:$B$51,2,FALSE))</f>
        <v>0</v>
      </c>
      <c r="R14" s="41">
        <v>14</v>
      </c>
      <c r="S14" s="25">
        <f>IF(R14="",0,VLOOKUP(R14,'points ind'!$A$2:$B$52,2,FALSE))</f>
        <v>44</v>
      </c>
      <c r="T14" s="48">
        <f>IF(R14="",0,VLOOKUP(R14,'points clubs'!$A$2:$B$51,2,FALSE))</f>
        <v>14</v>
      </c>
      <c r="U14" s="41"/>
      <c r="V14" s="25">
        <f>IF(U14="",0,VLOOKUP(U14,'points ind'!$A$2:$B$52,2,FALSE))</f>
        <v>0</v>
      </c>
      <c r="W14" s="48">
        <f>IF(U14="",0,VLOOKUP(U14,'points clubs'!$A$2:$B$51,2,FALSE))</f>
        <v>0</v>
      </c>
      <c r="X14" s="41">
        <v>2</v>
      </c>
      <c r="Y14" s="25">
        <f>IF(X14="",0,VLOOKUP(X14,'points ind'!$A$2:$B$52,2,FALSE))</f>
        <v>95</v>
      </c>
      <c r="Z14" s="48">
        <f>IF(X14="",0,VLOOKUP(X14,'points clubs'!$A$2:$B$51,2,FALSE))</f>
        <v>90</v>
      </c>
      <c r="AA14" s="261"/>
      <c r="AB14" s="262">
        <f>IF(AA14="",0,VLOOKUP(AA14,'points ind'!$A$2:$B$52,2,FALSE))</f>
        <v>0</v>
      </c>
      <c r="AC14" s="263">
        <f>IF(AA14="",0,VLOOKUP(AA14,'points clubs'!$A$2:$B$51,2,FALSE))</f>
        <v>0</v>
      </c>
      <c r="AD14" s="41">
        <v>2</v>
      </c>
      <c r="AE14" s="25">
        <f>IF(AD14="",0,VLOOKUP(AD14,'points ind'!$A$2:$B$52,2,FALSE))</f>
        <v>95</v>
      </c>
      <c r="AF14" s="48">
        <f>IF(AD14="",0,VLOOKUP(AD14,'points clubs'!$A$2:$B$51,2,FALSE))</f>
        <v>90</v>
      </c>
      <c r="AG14" s="41">
        <v>10</v>
      </c>
      <c r="AH14" s="25">
        <f>IF(AG14="",0,VLOOKUP(AG14,'points ind'!$A$2:$B$52,2,FALSE))</f>
        <v>55</v>
      </c>
      <c r="AI14" s="48">
        <f>IF(AG14="",0,VLOOKUP(AG14,'points clubs'!$A$2:$B$51,2,FALSE))</f>
        <v>22</v>
      </c>
      <c r="AJ14" s="26">
        <f t="shared" si="2"/>
        <v>289</v>
      </c>
      <c r="AK14" s="63">
        <f t="shared" si="3"/>
        <v>5</v>
      </c>
      <c r="AL14" s="257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289</v>
      </c>
      <c r="AM14" s="258">
        <f t="shared" si="4"/>
        <v>5</v>
      </c>
      <c r="AN14" s="22">
        <f t="shared" si="5"/>
        <v>0</v>
      </c>
      <c r="AO14" s="23">
        <f t="shared" si="6"/>
        <v>0</v>
      </c>
      <c r="AP14" s="23">
        <f t="shared" si="7"/>
        <v>0</v>
      </c>
      <c r="AQ14" s="23">
        <f t="shared" si="8"/>
        <v>0</v>
      </c>
      <c r="AR14" s="23">
        <f t="shared" si="9"/>
        <v>0</v>
      </c>
      <c r="AS14" s="23">
        <f t="shared" si="10"/>
        <v>216</v>
      </c>
      <c r="AT14" s="23">
        <f t="shared" si="11"/>
        <v>0</v>
      </c>
      <c r="AU14" s="23">
        <f t="shared" si="12"/>
        <v>0</v>
      </c>
      <c r="AV14" s="23">
        <f t="shared" si="13"/>
        <v>0</v>
      </c>
      <c r="AW14" s="23">
        <f t="shared" si="14"/>
        <v>0</v>
      </c>
      <c r="AX14" s="23">
        <f t="shared" si="15"/>
        <v>0</v>
      </c>
      <c r="AY14" s="23">
        <f t="shared" si="16"/>
        <v>0</v>
      </c>
      <c r="AZ14" s="23">
        <f t="shared" si="17"/>
        <v>0</v>
      </c>
      <c r="BA14" s="23">
        <f t="shared" si="18"/>
        <v>0</v>
      </c>
      <c r="BB14" s="27">
        <f t="shared" si="19"/>
        <v>0</v>
      </c>
      <c r="BC14" s="27">
        <f t="shared" si="20"/>
        <v>0</v>
      </c>
    </row>
    <row r="15" spans="1:55" s="6" customFormat="1" ht="15" x14ac:dyDescent="0.25">
      <c r="A15" s="21">
        <f t="shared" si="1"/>
        <v>6</v>
      </c>
      <c r="B15" s="96" t="s">
        <v>106</v>
      </c>
      <c r="C15" s="92">
        <v>2000</v>
      </c>
      <c r="D15" s="92" t="s">
        <v>22</v>
      </c>
      <c r="E15" s="37">
        <v>2633368</v>
      </c>
      <c r="F15" s="52"/>
      <c r="G15" s="53">
        <f>IF(F15="",0,VLOOKUP(F15,'points ind'!$A$2:$B$52,2,FALSE))</f>
        <v>0</v>
      </c>
      <c r="H15" s="51">
        <f>IF(F15="",0,VLOOKUP(F15,'points clubs'!$A$2:$B$51,2,FALSE))</f>
        <v>0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41"/>
      <c r="M15" s="25">
        <f>IF(L15="",0,VLOOKUP(L15,'points ind'!$A$2:$B$52,2,FALSE))</f>
        <v>0</v>
      </c>
      <c r="N15" s="48">
        <f>IF(L15="",0,VLOOKUP(L15,'points clubs'!$A$2:$B$51,2,FALSE))</f>
        <v>0</v>
      </c>
      <c r="O15" s="52"/>
      <c r="P15" s="53">
        <f>IF(O15="",0,VLOOKUP(O15,'points ind'!$A$2:$B$52,2,FALSE))</f>
        <v>0</v>
      </c>
      <c r="Q15" s="51">
        <f>IF(O15="",0,VLOOKUP(O15,'points clubs'!$A$2:$B$51,2,FALSE))</f>
        <v>0</v>
      </c>
      <c r="R15" s="134">
        <v>1</v>
      </c>
      <c r="S15" s="25">
        <f>IF(R15="",0,VLOOKUP(R15,'points ind'!$A$2:$B$52,2,FALSE))</f>
        <v>100</v>
      </c>
      <c r="T15" s="48">
        <f>IF(R15="",0,VLOOKUP(R15,'points clubs'!$A$2:$B$51,2,FALSE))</f>
        <v>100</v>
      </c>
      <c r="U15" s="41"/>
      <c r="V15" s="25">
        <f>IF(U15="",0,VLOOKUP(U15,'points ind'!$A$2:$B$52,2,FALSE))</f>
        <v>0</v>
      </c>
      <c r="W15" s="48">
        <f>IF(U15="",0,VLOOKUP(U15,'points clubs'!$A$2:$B$51,2,FALSE))</f>
        <v>0</v>
      </c>
      <c r="X15" s="134">
        <v>1</v>
      </c>
      <c r="Y15" s="25">
        <f>IF(X15="",0,VLOOKUP(X15,'points ind'!$A$2:$B$52,2,FALSE))</f>
        <v>100</v>
      </c>
      <c r="Z15" s="48">
        <f>IF(X15="",0,VLOOKUP(X15,'points clubs'!$A$2:$B$51,2,FALSE))</f>
        <v>100</v>
      </c>
      <c r="AA15" s="261"/>
      <c r="AB15" s="262">
        <f>IF(AA15="",0,VLOOKUP(AA15,'points ind'!$A$2:$B$52,2,FALSE))</f>
        <v>0</v>
      </c>
      <c r="AC15" s="263">
        <f>IF(AA15="",0,VLOOKUP(AA15,'points clubs'!$A$2:$B$51,2,FALSE))</f>
        <v>0</v>
      </c>
      <c r="AD15" s="41"/>
      <c r="AE15" s="25">
        <f>IF(AD15="",0,VLOOKUP(AD15,'points ind'!$A$2:$B$52,2,FALSE))</f>
        <v>0</v>
      </c>
      <c r="AF15" s="48">
        <f>IF(AD15="",0,VLOOKUP(AD15,'points clubs'!$A$2:$B$51,2,FALSE))</f>
        <v>0</v>
      </c>
      <c r="AG15" s="41">
        <v>5</v>
      </c>
      <c r="AH15" s="25">
        <f>IF(AG15="",0,VLOOKUP(AG15,'points ind'!$A$2:$B$52,2,FALSE))</f>
        <v>80</v>
      </c>
      <c r="AI15" s="48">
        <f>IF(AG15="",0,VLOOKUP(AG15,'points clubs'!$A$2:$B$51,2,FALSE))</f>
        <v>60</v>
      </c>
      <c r="AJ15" s="26">
        <f t="shared" si="2"/>
        <v>280</v>
      </c>
      <c r="AK15" s="63">
        <f t="shared" si="3"/>
        <v>6</v>
      </c>
      <c r="AL15" s="257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280</v>
      </c>
      <c r="AM15" s="258">
        <f t="shared" si="4"/>
        <v>6</v>
      </c>
      <c r="AN15" s="22">
        <f t="shared" si="5"/>
        <v>0</v>
      </c>
      <c r="AO15" s="23">
        <f t="shared" si="6"/>
        <v>0</v>
      </c>
      <c r="AP15" s="23">
        <f t="shared" si="7"/>
        <v>0</v>
      </c>
      <c r="AQ15" s="23">
        <f t="shared" si="8"/>
        <v>0</v>
      </c>
      <c r="AR15" s="23">
        <f t="shared" si="9"/>
        <v>0</v>
      </c>
      <c r="AS15" s="23">
        <f t="shared" si="10"/>
        <v>0</v>
      </c>
      <c r="AT15" s="23">
        <f t="shared" si="11"/>
        <v>0</v>
      </c>
      <c r="AU15" s="23">
        <f t="shared" si="12"/>
        <v>0</v>
      </c>
      <c r="AV15" s="23">
        <f t="shared" si="13"/>
        <v>0</v>
      </c>
      <c r="AW15" s="23">
        <f t="shared" si="14"/>
        <v>0</v>
      </c>
      <c r="AX15" s="23">
        <f t="shared" si="15"/>
        <v>0</v>
      </c>
      <c r="AY15" s="23">
        <f t="shared" si="16"/>
        <v>0</v>
      </c>
      <c r="AZ15" s="23">
        <f t="shared" si="17"/>
        <v>260</v>
      </c>
      <c r="BA15" s="23">
        <f t="shared" si="18"/>
        <v>0</v>
      </c>
      <c r="BB15" s="27">
        <f t="shared" si="19"/>
        <v>0</v>
      </c>
      <c r="BC15" s="27">
        <f t="shared" si="20"/>
        <v>0</v>
      </c>
    </row>
    <row r="16" spans="1:55" s="6" customFormat="1" ht="15" x14ac:dyDescent="0.25">
      <c r="A16" s="21">
        <f t="shared" si="1"/>
        <v>7</v>
      </c>
      <c r="B16" s="89" t="s">
        <v>108</v>
      </c>
      <c r="C16" s="90">
        <v>1999</v>
      </c>
      <c r="D16" s="90" t="s">
        <v>13</v>
      </c>
      <c r="E16" s="37">
        <v>2637789</v>
      </c>
      <c r="F16" s="52"/>
      <c r="G16" s="53">
        <f>IF(F16="",0,VLOOKUP(F16,'points ind'!$A$2:$B$52,2,FALSE))</f>
        <v>0</v>
      </c>
      <c r="H16" s="51">
        <f>IF(F16="",0,VLOOKUP(F16,'points clubs'!$A$2:$B$51,2,FALSE))</f>
        <v>0</v>
      </c>
      <c r="I16" s="52"/>
      <c r="J16" s="53">
        <f>IF(I16="",0,VLOOKUP(I16,'points ind'!$A$2:$B$52,2,FALSE))</f>
        <v>0</v>
      </c>
      <c r="K16" s="51">
        <f>IF(I16="",0,VLOOKUP(I16,'points clubs'!$A$2:$B$51,2,FALSE))</f>
        <v>0</v>
      </c>
      <c r="L16" s="134">
        <v>1</v>
      </c>
      <c r="M16" s="25">
        <f>IF(L16="",0,VLOOKUP(L16,'points ind'!$A$2:$B$52,2,FALSE))</f>
        <v>100</v>
      </c>
      <c r="N16" s="48">
        <f>IF(L16="",0,VLOOKUP(L16,'points clubs'!$A$2:$B$51,2,FALSE))</f>
        <v>100</v>
      </c>
      <c r="O16" s="52"/>
      <c r="P16" s="53">
        <f>IF(O16="",0,VLOOKUP(O16,'points ind'!$A$2:$B$52,2,FALSE))</f>
        <v>0</v>
      </c>
      <c r="Q16" s="51">
        <f>IF(O16="",0,VLOOKUP(O16,'points clubs'!$A$2:$B$51,2,FALSE))</f>
        <v>0</v>
      </c>
      <c r="R16" s="41">
        <v>3</v>
      </c>
      <c r="S16" s="25">
        <f>IF(R16="",0,VLOOKUP(R16,'points ind'!$A$2:$B$52,2,FALSE))</f>
        <v>90</v>
      </c>
      <c r="T16" s="48">
        <f>IF(R16="",0,VLOOKUP(R16,'points clubs'!$A$2:$B$51,2,FALSE))</f>
        <v>80</v>
      </c>
      <c r="U16" s="42"/>
      <c r="V16" s="25">
        <f>IF(U16="",0,VLOOKUP(U16,'points ind'!$A$2:$B$52,2,FALSE))</f>
        <v>0</v>
      </c>
      <c r="W16" s="48">
        <f>IF(U16="",0,VLOOKUP(U16,'points clubs'!$A$2:$B$51,2,FALSE))</f>
        <v>0</v>
      </c>
      <c r="X16" s="42">
        <v>4</v>
      </c>
      <c r="Y16" s="25">
        <f>IF(X16="",0,VLOOKUP(X16,'points ind'!$A$2:$B$52,2,FALSE))</f>
        <v>85</v>
      </c>
      <c r="Z16" s="48">
        <f>IF(X16="",0,VLOOKUP(X16,'points clubs'!$A$2:$B$51,2,FALSE))</f>
        <v>70</v>
      </c>
      <c r="AA16" s="264"/>
      <c r="AB16" s="262">
        <f>IF(AA16="",0,VLOOKUP(AA16,'points ind'!$A$2:$B$52,2,FALSE))</f>
        <v>0</v>
      </c>
      <c r="AC16" s="263">
        <f>IF(AA16="",0,VLOOKUP(AA16,'points clubs'!$A$2:$B$51,2,FALSE))</f>
        <v>0</v>
      </c>
      <c r="AD16" s="42"/>
      <c r="AE16" s="25">
        <f>IF(AD16="",0,VLOOKUP(AD16,'points ind'!$A$2:$B$52,2,FALSE))</f>
        <v>0</v>
      </c>
      <c r="AF16" s="48">
        <f>IF(AD16="",0,VLOOKUP(AD16,'points clubs'!$A$2:$B$51,2,FALSE))</f>
        <v>0</v>
      </c>
      <c r="AG16" s="42"/>
      <c r="AH16" s="25">
        <f>IF(AG16="",0,VLOOKUP(AG16,'points ind'!$A$2:$B$52,2,FALSE))</f>
        <v>0</v>
      </c>
      <c r="AI16" s="48">
        <f>IF(AG16="",0,VLOOKUP(AG16,'points clubs'!$A$2:$B$51,2,FALSE))</f>
        <v>0</v>
      </c>
      <c r="AJ16" s="26">
        <f t="shared" si="2"/>
        <v>275</v>
      </c>
      <c r="AK16" s="63">
        <f t="shared" si="3"/>
        <v>7</v>
      </c>
      <c r="AL16" s="257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275</v>
      </c>
      <c r="AM16" s="258">
        <f t="shared" si="4"/>
        <v>7</v>
      </c>
      <c r="AN16" s="22">
        <f t="shared" si="5"/>
        <v>0</v>
      </c>
      <c r="AO16" s="23">
        <f t="shared" si="6"/>
        <v>0</v>
      </c>
      <c r="AP16" s="23">
        <f t="shared" si="7"/>
        <v>0</v>
      </c>
      <c r="AQ16" s="23">
        <f t="shared" si="8"/>
        <v>250</v>
      </c>
      <c r="AR16" s="23">
        <f t="shared" si="9"/>
        <v>0</v>
      </c>
      <c r="AS16" s="23">
        <f t="shared" si="10"/>
        <v>0</v>
      </c>
      <c r="AT16" s="23">
        <f t="shared" si="11"/>
        <v>0</v>
      </c>
      <c r="AU16" s="23">
        <f t="shared" si="12"/>
        <v>0</v>
      </c>
      <c r="AV16" s="23">
        <f t="shared" si="13"/>
        <v>0</v>
      </c>
      <c r="AW16" s="23">
        <f t="shared" si="14"/>
        <v>0</v>
      </c>
      <c r="AX16" s="23">
        <f t="shared" si="15"/>
        <v>0</v>
      </c>
      <c r="AY16" s="23">
        <f t="shared" si="16"/>
        <v>0</v>
      </c>
      <c r="AZ16" s="23">
        <f t="shared" si="17"/>
        <v>0</v>
      </c>
      <c r="BA16" s="23">
        <f t="shared" si="18"/>
        <v>0</v>
      </c>
      <c r="BB16" s="27">
        <f t="shared" si="19"/>
        <v>0</v>
      </c>
      <c r="BC16" s="27">
        <f t="shared" si="20"/>
        <v>0</v>
      </c>
    </row>
    <row r="17" spans="1:55" s="6" customFormat="1" ht="15" x14ac:dyDescent="0.25">
      <c r="A17" s="21">
        <f t="shared" si="1"/>
        <v>7</v>
      </c>
      <c r="B17" s="89" t="s">
        <v>117</v>
      </c>
      <c r="C17" s="90">
        <v>1999</v>
      </c>
      <c r="D17" s="90" t="s">
        <v>15</v>
      </c>
      <c r="E17" s="38">
        <v>2649518</v>
      </c>
      <c r="F17" s="52"/>
      <c r="G17" s="53">
        <f>IF(F17="",0,VLOOKUP(F17,'points ind'!$A$2:$B$52,2,FALSE))</f>
        <v>0</v>
      </c>
      <c r="H17" s="51">
        <f>IF(F17="",0,VLOOKUP(F17,'points clubs'!$A$2:$B$51,2,FALSE))</f>
        <v>0</v>
      </c>
      <c r="I17" s="52"/>
      <c r="J17" s="53">
        <f>IF(I17="",0,VLOOKUP(I17,'points ind'!$A$2:$B$52,2,FALSE))</f>
        <v>0</v>
      </c>
      <c r="K17" s="51">
        <f>IF(I17="",0,VLOOKUP(I17,'points clubs'!$A$2:$B$51,2,FALSE))</f>
        <v>0</v>
      </c>
      <c r="L17" s="41"/>
      <c r="M17" s="25">
        <f>IF(L17="",0,VLOOKUP(L17,'points ind'!$A$2:$B$52,2,FALSE))</f>
        <v>0</v>
      </c>
      <c r="N17" s="48">
        <f>IF(L17="",0,VLOOKUP(L17,'points clubs'!$A$2:$B$51,2,FALSE))</f>
        <v>0</v>
      </c>
      <c r="O17" s="52"/>
      <c r="P17" s="53">
        <f>IF(O17="",0,VLOOKUP(O17,'points ind'!$A$2:$B$52,2,FALSE))</f>
        <v>0</v>
      </c>
      <c r="Q17" s="51">
        <f>IF(O17="",0,VLOOKUP(O17,'points clubs'!$A$2:$B$51,2,FALSE))</f>
        <v>0</v>
      </c>
      <c r="R17" s="41">
        <v>2</v>
      </c>
      <c r="S17" s="25">
        <f>IF(R17="",0,VLOOKUP(R17,'points ind'!$A$2:$B$52,2,FALSE))</f>
        <v>95</v>
      </c>
      <c r="T17" s="48">
        <f>IF(R17="",0,VLOOKUP(R17,'points clubs'!$A$2:$B$51,2,FALSE))</f>
        <v>90</v>
      </c>
      <c r="U17" s="41"/>
      <c r="V17" s="25">
        <f>IF(U17="",0,VLOOKUP(U17,'points ind'!$A$2:$B$52,2,FALSE))</f>
        <v>0</v>
      </c>
      <c r="W17" s="48">
        <f>IF(U17="",0,VLOOKUP(U17,'points clubs'!$A$2:$B$51,2,FALSE))</f>
        <v>0</v>
      </c>
      <c r="X17" s="41">
        <v>5</v>
      </c>
      <c r="Y17" s="25">
        <f>IF(X17="",0,VLOOKUP(X17,'points ind'!$A$2:$B$52,2,FALSE))</f>
        <v>80</v>
      </c>
      <c r="Z17" s="48">
        <f>IF(X17="",0,VLOOKUP(X17,'points clubs'!$A$2:$B$51,2,FALSE))</f>
        <v>60</v>
      </c>
      <c r="AA17" s="261"/>
      <c r="AB17" s="262">
        <f>IF(AA17="",0,VLOOKUP(AA17,'points ind'!$A$2:$B$52,2,FALSE))</f>
        <v>0</v>
      </c>
      <c r="AC17" s="263">
        <f>IF(AA17="",0,VLOOKUP(AA17,'points clubs'!$A$2:$B$51,2,FALSE))</f>
        <v>0</v>
      </c>
      <c r="AD17" s="41"/>
      <c r="AE17" s="25">
        <f>IF(AD17="",0,VLOOKUP(AD17,'points ind'!$A$2:$B$52,2,FALSE))</f>
        <v>0</v>
      </c>
      <c r="AF17" s="48">
        <f>IF(AD17="",0,VLOOKUP(AD17,'points clubs'!$A$2:$B$51,2,FALSE))</f>
        <v>0</v>
      </c>
      <c r="AG17" s="41">
        <v>1</v>
      </c>
      <c r="AH17" s="25">
        <f>IF(AG17="",0,VLOOKUP(AG17,'points ind'!$A$2:$B$52,2,FALSE))</f>
        <v>100</v>
      </c>
      <c r="AI17" s="48">
        <f>IF(AG17="",0,VLOOKUP(AG17,'points clubs'!$A$2:$B$51,2,FALSE))</f>
        <v>100</v>
      </c>
      <c r="AJ17" s="26">
        <f t="shared" si="2"/>
        <v>275</v>
      </c>
      <c r="AK17" s="63">
        <f t="shared" si="3"/>
        <v>7</v>
      </c>
      <c r="AL17" s="257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275</v>
      </c>
      <c r="AM17" s="258">
        <f t="shared" si="4"/>
        <v>7</v>
      </c>
      <c r="AN17" s="22">
        <f t="shared" si="5"/>
        <v>0</v>
      </c>
      <c r="AO17" s="23">
        <f t="shared" si="6"/>
        <v>0</v>
      </c>
      <c r="AP17" s="23">
        <f t="shared" si="7"/>
        <v>0</v>
      </c>
      <c r="AQ17" s="23">
        <f t="shared" si="8"/>
        <v>0</v>
      </c>
      <c r="AR17" s="23">
        <f t="shared" si="9"/>
        <v>0</v>
      </c>
      <c r="AS17" s="23">
        <f t="shared" si="10"/>
        <v>250</v>
      </c>
      <c r="AT17" s="23">
        <f t="shared" si="11"/>
        <v>0</v>
      </c>
      <c r="AU17" s="23">
        <f t="shared" si="12"/>
        <v>0</v>
      </c>
      <c r="AV17" s="23">
        <f t="shared" si="13"/>
        <v>0</v>
      </c>
      <c r="AW17" s="23">
        <f t="shared" si="14"/>
        <v>0</v>
      </c>
      <c r="AX17" s="23">
        <f t="shared" si="15"/>
        <v>0</v>
      </c>
      <c r="AY17" s="23">
        <f t="shared" si="16"/>
        <v>0</v>
      </c>
      <c r="AZ17" s="23">
        <f t="shared" si="17"/>
        <v>0</v>
      </c>
      <c r="BA17" s="23">
        <f t="shared" si="18"/>
        <v>0</v>
      </c>
      <c r="BB17" s="27">
        <f t="shared" si="19"/>
        <v>0</v>
      </c>
      <c r="BC17" s="27">
        <f t="shared" si="20"/>
        <v>0</v>
      </c>
    </row>
    <row r="18" spans="1:55" s="6" customFormat="1" ht="15" x14ac:dyDescent="0.25">
      <c r="A18" s="21">
        <f t="shared" si="1"/>
        <v>9</v>
      </c>
      <c r="B18" s="91" t="s">
        <v>107</v>
      </c>
      <c r="C18" s="97">
        <v>2000</v>
      </c>
      <c r="D18" s="97" t="s">
        <v>22</v>
      </c>
      <c r="E18" s="37">
        <v>2632171</v>
      </c>
      <c r="F18" s="52"/>
      <c r="G18" s="53">
        <f>IF(F18="",0,VLOOKUP(F18,'points ind'!$A$2:$B$52,2,FALSE))</f>
        <v>0</v>
      </c>
      <c r="H18" s="51">
        <f>IF(F18="",0,VLOOKUP(F18,'points clubs'!$A$2:$B$51,2,FALSE))</f>
        <v>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41"/>
      <c r="M18" s="25">
        <f>IF(L18="",0,VLOOKUP(L18,'points ind'!$A$2:$B$52,2,FALSE))</f>
        <v>0</v>
      </c>
      <c r="N18" s="48">
        <f>IF(L18="",0,VLOOKUP(L18,'points clubs'!$A$2:$B$51,2,FALSE))</f>
        <v>0</v>
      </c>
      <c r="O18" s="52"/>
      <c r="P18" s="53">
        <f>IF(O18="",0,VLOOKUP(O18,'points ind'!$A$2:$B$52,2,FALSE))</f>
        <v>0</v>
      </c>
      <c r="Q18" s="51">
        <f>IF(O18="",0,VLOOKUP(O18,'points clubs'!$A$2:$B$51,2,FALSE))</f>
        <v>0</v>
      </c>
      <c r="R18" s="41">
        <v>5</v>
      </c>
      <c r="S18" s="25">
        <f>IF(R18="",0,VLOOKUP(R18,'points ind'!$A$2:$B$52,2,FALSE))</f>
        <v>80</v>
      </c>
      <c r="T18" s="48">
        <f>IF(R18="",0,VLOOKUP(R18,'points clubs'!$A$2:$B$51,2,FALSE))</f>
        <v>60</v>
      </c>
      <c r="U18" s="41"/>
      <c r="V18" s="25">
        <f>IF(U18="",0,VLOOKUP(U18,'points ind'!$A$2:$B$52,2,FALSE))</f>
        <v>0</v>
      </c>
      <c r="W18" s="48">
        <f>IF(U18="",0,VLOOKUP(U18,'points clubs'!$A$2:$B$51,2,FALSE))</f>
        <v>0</v>
      </c>
      <c r="X18" s="41"/>
      <c r="Y18" s="25">
        <f>IF(X18="",0,VLOOKUP(X18,'points ind'!$A$2:$B$52,2,FALSE))</f>
        <v>0</v>
      </c>
      <c r="Z18" s="48">
        <f>IF(X18="",0,VLOOKUP(X18,'points clubs'!$A$2:$B$51,2,FALSE))</f>
        <v>0</v>
      </c>
      <c r="AA18" s="261"/>
      <c r="AB18" s="262">
        <f>IF(AA18="",0,VLOOKUP(AA18,'points ind'!$A$2:$B$52,2,FALSE))</f>
        <v>0</v>
      </c>
      <c r="AC18" s="263">
        <f>IF(AA18="",0,VLOOKUP(AA18,'points clubs'!$A$2:$B$51,2,FALSE))</f>
        <v>0</v>
      </c>
      <c r="AD18" s="272">
        <v>1</v>
      </c>
      <c r="AE18" s="25">
        <f>IF(AD18="",0,VLOOKUP(AD18,'points ind'!$A$2:$B$52,2,FALSE))</f>
        <v>100</v>
      </c>
      <c r="AF18" s="48">
        <f>IF(AD18="",0,VLOOKUP(AD18,'points clubs'!$A$2:$B$51,2,FALSE))</f>
        <v>100</v>
      </c>
      <c r="AG18" s="41">
        <v>3</v>
      </c>
      <c r="AH18" s="25">
        <f>IF(AG18="",0,VLOOKUP(AG18,'points ind'!$A$2:$B$52,2,FALSE))</f>
        <v>90</v>
      </c>
      <c r="AI18" s="48">
        <f>IF(AG18="",0,VLOOKUP(AG18,'points clubs'!$A$2:$B$51,2,FALSE))</f>
        <v>80</v>
      </c>
      <c r="AJ18" s="26">
        <f t="shared" si="2"/>
        <v>270</v>
      </c>
      <c r="AK18" s="63">
        <f t="shared" si="3"/>
        <v>9</v>
      </c>
      <c r="AL18" s="257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270</v>
      </c>
      <c r="AM18" s="258">
        <f t="shared" si="4"/>
        <v>9</v>
      </c>
      <c r="AN18" s="22">
        <f t="shared" si="5"/>
        <v>0</v>
      </c>
      <c r="AO18" s="23">
        <f t="shared" si="6"/>
        <v>0</v>
      </c>
      <c r="AP18" s="23">
        <f t="shared" si="7"/>
        <v>0</v>
      </c>
      <c r="AQ18" s="23">
        <f t="shared" si="8"/>
        <v>0</v>
      </c>
      <c r="AR18" s="23">
        <f t="shared" si="9"/>
        <v>0</v>
      </c>
      <c r="AS18" s="23">
        <f t="shared" si="10"/>
        <v>0</v>
      </c>
      <c r="AT18" s="23">
        <f t="shared" si="11"/>
        <v>0</v>
      </c>
      <c r="AU18" s="23">
        <f t="shared" si="12"/>
        <v>0</v>
      </c>
      <c r="AV18" s="23">
        <f t="shared" si="13"/>
        <v>0</v>
      </c>
      <c r="AW18" s="23">
        <f t="shared" si="14"/>
        <v>0</v>
      </c>
      <c r="AX18" s="23">
        <f t="shared" si="15"/>
        <v>0</v>
      </c>
      <c r="AY18" s="23">
        <f t="shared" si="16"/>
        <v>0</v>
      </c>
      <c r="AZ18" s="23">
        <f t="shared" si="17"/>
        <v>240</v>
      </c>
      <c r="BA18" s="23">
        <f t="shared" si="18"/>
        <v>0</v>
      </c>
      <c r="BB18" s="27">
        <f t="shared" si="19"/>
        <v>0</v>
      </c>
      <c r="BC18" s="27">
        <f t="shared" si="20"/>
        <v>0</v>
      </c>
    </row>
    <row r="19" spans="1:55" s="6" customFormat="1" ht="15" x14ac:dyDescent="0.25">
      <c r="A19" s="21">
        <f t="shared" si="1"/>
        <v>10</v>
      </c>
      <c r="B19" s="96" t="s">
        <v>111</v>
      </c>
      <c r="C19" s="92">
        <v>2000</v>
      </c>
      <c r="D19" s="92" t="s">
        <v>17</v>
      </c>
      <c r="E19" s="37">
        <v>2645626</v>
      </c>
      <c r="F19" s="52"/>
      <c r="G19" s="53">
        <f>IF(F19="",0,VLOOKUP(F19,'points ind'!$A$2:$B$52,2,FALSE))</f>
        <v>0</v>
      </c>
      <c r="H19" s="51">
        <f>IF(F19="",0,VLOOKUP(F19,'points clubs'!$A$2:$B$51,2,FALSE))</f>
        <v>0</v>
      </c>
      <c r="I19" s="52"/>
      <c r="J19" s="53">
        <f>IF(I19="",0,VLOOKUP(I19,'points ind'!$A$2:$B$52,2,FALSE))</f>
        <v>0</v>
      </c>
      <c r="K19" s="51">
        <f>IF(I19="",0,VLOOKUP(I19,'points clubs'!$A$2:$B$51,2,FALSE))</f>
        <v>0</v>
      </c>
      <c r="L19" s="41">
        <v>8</v>
      </c>
      <c r="M19" s="25">
        <f>IF(L19="",0,VLOOKUP(L19,'points ind'!$A$2:$B$52,2,FALSE))</f>
        <v>65</v>
      </c>
      <c r="N19" s="48">
        <f>IF(L19="",0,VLOOKUP(L19,'points clubs'!$A$2:$B$51,2,FALSE))</f>
        <v>30</v>
      </c>
      <c r="O19" s="52"/>
      <c r="P19" s="53">
        <f>IF(O19="",0,VLOOKUP(O19,'points ind'!$A$2:$B$52,2,FALSE))</f>
        <v>0</v>
      </c>
      <c r="Q19" s="51">
        <f>IF(O19="",0,VLOOKUP(O19,'points clubs'!$A$2:$B$51,2,FALSE))</f>
        <v>0</v>
      </c>
      <c r="R19" s="41">
        <v>24</v>
      </c>
      <c r="S19" s="25">
        <f>IF(R19="",0,VLOOKUP(R19,'points ind'!$A$2:$B$52,2,FALSE))</f>
        <v>24</v>
      </c>
      <c r="T19" s="48">
        <f>IF(R19="",0,VLOOKUP(R19,'points clubs'!$A$2:$B$51,2,FALSE))</f>
        <v>0</v>
      </c>
      <c r="U19" s="41">
        <v>6</v>
      </c>
      <c r="V19" s="25">
        <f>IF(U19="",0,VLOOKUP(U19,'points ind'!$A$2:$B$52,2,FALSE))</f>
        <v>75</v>
      </c>
      <c r="W19" s="48">
        <f>IF(U19="",0,VLOOKUP(U19,'points clubs'!$A$2:$B$51,2,FALSE))</f>
        <v>50</v>
      </c>
      <c r="X19" s="41">
        <v>14</v>
      </c>
      <c r="Y19" s="25">
        <f>IF(X19="",0,VLOOKUP(X19,'points ind'!$A$2:$B$52,2,FALSE))</f>
        <v>44</v>
      </c>
      <c r="Z19" s="48">
        <f>IF(X19="",0,VLOOKUP(X19,'points clubs'!$A$2:$B$51,2,FALSE))</f>
        <v>14</v>
      </c>
      <c r="AA19" s="261"/>
      <c r="AB19" s="262">
        <f>IF(AA19="",0,VLOOKUP(AA19,'points ind'!$A$2:$B$52,2,FALSE))</f>
        <v>0</v>
      </c>
      <c r="AC19" s="263">
        <f>IF(AA19="",0,VLOOKUP(AA19,'points clubs'!$A$2:$B$51,2,FALSE))</f>
        <v>0</v>
      </c>
      <c r="AD19" s="41">
        <v>10</v>
      </c>
      <c r="AE19" s="25">
        <f>IF(AD19="",0,VLOOKUP(AD19,'points ind'!$A$2:$B$52,2,FALSE))</f>
        <v>55</v>
      </c>
      <c r="AF19" s="48">
        <f>IF(AD19="",0,VLOOKUP(AD19,'points clubs'!$A$2:$B$51,2,FALSE))</f>
        <v>22</v>
      </c>
      <c r="AG19" s="41"/>
      <c r="AH19" s="25">
        <f>IF(AG19="",0,VLOOKUP(AG19,'points ind'!$A$2:$B$52,2,FALSE))</f>
        <v>0</v>
      </c>
      <c r="AI19" s="48">
        <f>IF(AG19="",0,VLOOKUP(AG19,'points clubs'!$A$2:$B$51,2,FALSE))</f>
        <v>0</v>
      </c>
      <c r="AJ19" s="26">
        <f t="shared" si="2"/>
        <v>263</v>
      </c>
      <c r="AK19" s="63">
        <f t="shared" si="3"/>
        <v>10</v>
      </c>
      <c r="AL19" s="257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263</v>
      </c>
      <c r="AM19" s="258">
        <f t="shared" si="4"/>
        <v>10</v>
      </c>
      <c r="AN19" s="22">
        <f t="shared" si="5"/>
        <v>0</v>
      </c>
      <c r="AO19" s="23">
        <f t="shared" si="6"/>
        <v>0</v>
      </c>
      <c r="AP19" s="23">
        <f t="shared" si="7"/>
        <v>0</v>
      </c>
      <c r="AQ19" s="23">
        <f t="shared" si="8"/>
        <v>0</v>
      </c>
      <c r="AR19" s="23">
        <f t="shared" si="9"/>
        <v>0</v>
      </c>
      <c r="AS19" s="23">
        <f t="shared" si="10"/>
        <v>0</v>
      </c>
      <c r="AT19" s="23">
        <f t="shared" si="11"/>
        <v>0</v>
      </c>
      <c r="AU19" s="23">
        <f t="shared" si="12"/>
        <v>116</v>
      </c>
      <c r="AV19" s="23">
        <f t="shared" si="13"/>
        <v>0</v>
      </c>
      <c r="AW19" s="23">
        <f t="shared" si="14"/>
        <v>0</v>
      </c>
      <c r="AX19" s="23">
        <f t="shared" si="15"/>
        <v>0</v>
      </c>
      <c r="AY19" s="23">
        <f t="shared" si="16"/>
        <v>0</v>
      </c>
      <c r="AZ19" s="23">
        <f t="shared" si="17"/>
        <v>0</v>
      </c>
      <c r="BA19" s="23">
        <f t="shared" si="18"/>
        <v>0</v>
      </c>
      <c r="BB19" s="27">
        <f t="shared" si="19"/>
        <v>0</v>
      </c>
      <c r="BC19" s="27">
        <f t="shared" si="20"/>
        <v>0</v>
      </c>
    </row>
    <row r="20" spans="1:55" s="6" customFormat="1" ht="15" x14ac:dyDescent="0.25">
      <c r="A20" s="21">
        <f t="shared" si="1"/>
        <v>11</v>
      </c>
      <c r="B20" s="89" t="s">
        <v>119</v>
      </c>
      <c r="C20" s="90">
        <v>1999</v>
      </c>
      <c r="D20" s="90" t="s">
        <v>41</v>
      </c>
      <c r="E20" s="37">
        <v>2629810</v>
      </c>
      <c r="F20" s="52"/>
      <c r="G20" s="53">
        <f>IF(F20="",0,VLOOKUP(F20,'points ind'!$A$2:$B$52,2,FALSE))</f>
        <v>0</v>
      </c>
      <c r="H20" s="51">
        <f>IF(F20="",0,VLOOKUP(F20,'points clubs'!$A$2:$B$51,2,FALSE))</f>
        <v>0</v>
      </c>
      <c r="I20" s="52"/>
      <c r="J20" s="53">
        <f>IF(I20="",0,VLOOKUP(I20,'points ind'!$A$2:$B$52,2,FALSE))</f>
        <v>0</v>
      </c>
      <c r="K20" s="51">
        <f>IF(I20="",0,VLOOKUP(I20,'points clubs'!$A$2:$B$51,2,FALSE))</f>
        <v>0</v>
      </c>
      <c r="L20" s="41"/>
      <c r="M20" s="25">
        <f>IF(L20="",0,VLOOKUP(L20,'points ind'!$A$2:$B$52,2,FALSE))</f>
        <v>0</v>
      </c>
      <c r="N20" s="48">
        <f>IF(L20="",0,VLOOKUP(L20,'points clubs'!$A$2:$B$51,2,FALSE))</f>
        <v>0</v>
      </c>
      <c r="O20" s="52"/>
      <c r="P20" s="53">
        <f>IF(O20="",0,VLOOKUP(O20,'points ind'!$A$2:$B$52,2,FALSE))</f>
        <v>0</v>
      </c>
      <c r="Q20" s="51">
        <f>IF(O20="",0,VLOOKUP(O20,'points clubs'!$A$2:$B$51,2,FALSE))</f>
        <v>0</v>
      </c>
      <c r="R20" s="41">
        <v>15</v>
      </c>
      <c r="S20" s="25">
        <f>IF(R20="",0,VLOOKUP(R20,'points ind'!$A$2:$B$52,2,FALSE))</f>
        <v>42</v>
      </c>
      <c r="T20" s="48">
        <f>IF(R20="",0,VLOOKUP(R20,'points clubs'!$A$2:$B$51,2,FALSE))</f>
        <v>12</v>
      </c>
      <c r="U20" s="41"/>
      <c r="V20" s="25">
        <f>IF(U20="",0,VLOOKUP(U20,'points ind'!$A$2:$B$52,2,FALSE))</f>
        <v>0</v>
      </c>
      <c r="W20" s="48">
        <f>IF(U20="",0,VLOOKUP(U20,'points clubs'!$A$2:$B$51,2,FALSE))</f>
        <v>0</v>
      </c>
      <c r="X20" s="41">
        <v>9</v>
      </c>
      <c r="Y20" s="25">
        <f>IF(X20="",0,VLOOKUP(X20,'points ind'!$A$2:$B$52,2,FALSE))</f>
        <v>60</v>
      </c>
      <c r="Z20" s="48">
        <f>IF(X20="",0,VLOOKUP(X20,'points clubs'!$A$2:$B$51,2,FALSE))</f>
        <v>25</v>
      </c>
      <c r="AA20" s="261"/>
      <c r="AB20" s="262">
        <f>IF(AA20="",0,VLOOKUP(AA20,'points ind'!$A$2:$B$52,2,FALSE))</f>
        <v>0</v>
      </c>
      <c r="AC20" s="263">
        <f>IF(AA20="",0,VLOOKUP(AA20,'points clubs'!$A$2:$B$51,2,FALSE))</f>
        <v>0</v>
      </c>
      <c r="AD20" s="41">
        <v>7</v>
      </c>
      <c r="AE20" s="25">
        <f>IF(AD20="",0,VLOOKUP(AD20,'points ind'!$A$2:$B$52,2,FALSE))</f>
        <v>70</v>
      </c>
      <c r="AF20" s="48">
        <f>IF(AD20="",0,VLOOKUP(AD20,'points clubs'!$A$2:$B$51,2,FALSE))</f>
        <v>40</v>
      </c>
      <c r="AG20" s="41">
        <v>4</v>
      </c>
      <c r="AH20" s="25">
        <f>IF(AG20="",0,VLOOKUP(AG20,'points ind'!$A$2:$B$52,2,FALSE))</f>
        <v>85</v>
      </c>
      <c r="AI20" s="48">
        <f>IF(AG20="",0,VLOOKUP(AG20,'points clubs'!$A$2:$B$51,2,FALSE))</f>
        <v>70</v>
      </c>
      <c r="AJ20" s="26">
        <f t="shared" si="2"/>
        <v>257</v>
      </c>
      <c r="AK20" s="63">
        <f t="shared" si="3"/>
        <v>11</v>
      </c>
      <c r="AL20" s="257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257</v>
      </c>
      <c r="AM20" s="258">
        <f t="shared" si="4"/>
        <v>11</v>
      </c>
      <c r="AN20" s="22">
        <f t="shared" si="5"/>
        <v>0</v>
      </c>
      <c r="AO20" s="23">
        <f t="shared" si="6"/>
        <v>0</v>
      </c>
      <c r="AP20" s="23">
        <f t="shared" si="7"/>
        <v>0</v>
      </c>
      <c r="AQ20" s="23">
        <f t="shared" si="8"/>
        <v>0</v>
      </c>
      <c r="AR20" s="23">
        <f t="shared" si="9"/>
        <v>147</v>
      </c>
      <c r="AS20" s="23">
        <f t="shared" si="10"/>
        <v>0</v>
      </c>
      <c r="AT20" s="23">
        <f t="shared" si="11"/>
        <v>0</v>
      </c>
      <c r="AU20" s="23">
        <f t="shared" si="12"/>
        <v>0</v>
      </c>
      <c r="AV20" s="23">
        <f t="shared" si="13"/>
        <v>0</v>
      </c>
      <c r="AW20" s="23">
        <f t="shared" si="14"/>
        <v>0</v>
      </c>
      <c r="AX20" s="23">
        <f t="shared" si="15"/>
        <v>0</v>
      </c>
      <c r="AY20" s="23">
        <f t="shared" si="16"/>
        <v>0</v>
      </c>
      <c r="AZ20" s="23">
        <f t="shared" si="17"/>
        <v>0</v>
      </c>
      <c r="BA20" s="23">
        <f t="shared" si="18"/>
        <v>0</v>
      </c>
      <c r="BB20" s="27">
        <f t="shared" si="19"/>
        <v>0</v>
      </c>
      <c r="BC20" s="27">
        <f t="shared" si="20"/>
        <v>0</v>
      </c>
    </row>
    <row r="21" spans="1:55" s="6" customFormat="1" ht="15" x14ac:dyDescent="0.25">
      <c r="A21" s="21">
        <f t="shared" si="1"/>
        <v>12</v>
      </c>
      <c r="B21" s="91" t="s">
        <v>101</v>
      </c>
      <c r="C21" s="97">
        <v>2000</v>
      </c>
      <c r="D21" s="97" t="s">
        <v>22</v>
      </c>
      <c r="E21" s="37">
        <v>2664201</v>
      </c>
      <c r="F21" s="54"/>
      <c r="G21" s="53">
        <f>IF(F21="",0,VLOOKUP(F21,'points ind'!$A$2:$B$52,2,FALSE))</f>
        <v>0</v>
      </c>
      <c r="H21" s="51">
        <f>IF(F21="",0,VLOOKUP(F21,'points clubs'!$A$2:$B$51,2,FALSE))</f>
        <v>0</v>
      </c>
      <c r="I21" s="54"/>
      <c r="J21" s="53">
        <f>IF(I21="",0,VLOOKUP(I21,'points ind'!$A$2:$B$52,2,FALSE))</f>
        <v>0</v>
      </c>
      <c r="K21" s="51">
        <f>IF(I21="",0,VLOOKUP(I21,'points clubs'!$A$2:$B$51,2,FALSE))</f>
        <v>0</v>
      </c>
      <c r="L21" s="42"/>
      <c r="M21" s="25">
        <f>IF(L21="",0,VLOOKUP(L21,'points ind'!$A$2:$B$52,2,FALSE))</f>
        <v>0</v>
      </c>
      <c r="N21" s="48">
        <f>IF(L21="",0,VLOOKUP(L21,'points clubs'!$A$2:$B$51,2,FALSE))</f>
        <v>0</v>
      </c>
      <c r="O21" s="52"/>
      <c r="P21" s="53">
        <f>IF(O21="",0,VLOOKUP(O21,'points ind'!$A$2:$B$52,2,FALSE))</f>
        <v>0</v>
      </c>
      <c r="Q21" s="51">
        <f>IF(O21="",0,VLOOKUP(O21,'points clubs'!$A$2:$B$51,2,FALSE))</f>
        <v>0</v>
      </c>
      <c r="R21" s="41">
        <v>23</v>
      </c>
      <c r="S21" s="25">
        <f>IF(R21="",0,VLOOKUP(R21,'points ind'!$A$2:$B$52,2,FALSE))</f>
        <v>26</v>
      </c>
      <c r="T21" s="48">
        <f>IF(R21="",0,VLOOKUP(R21,'points clubs'!$A$2:$B$51,2,FALSE))</f>
        <v>0</v>
      </c>
      <c r="U21" s="41">
        <v>3</v>
      </c>
      <c r="V21" s="25">
        <f>IF(U21="",0,VLOOKUP(U21,'points ind'!$A$2:$B$52,2,FALSE))</f>
        <v>90</v>
      </c>
      <c r="W21" s="48">
        <f>IF(U21="",0,VLOOKUP(U21,'points clubs'!$A$2:$B$51,2,FALSE))</f>
        <v>80</v>
      </c>
      <c r="X21" s="41"/>
      <c r="Y21" s="25">
        <f>IF(X21="",0,VLOOKUP(X21,'points ind'!$A$2:$B$52,2,FALSE))</f>
        <v>0</v>
      </c>
      <c r="Z21" s="48">
        <f>IF(X21="",0,VLOOKUP(X21,'points clubs'!$A$2:$B$51,2,FALSE))</f>
        <v>0</v>
      </c>
      <c r="AA21" s="261"/>
      <c r="AB21" s="262">
        <f>IF(AA21="",0,VLOOKUP(AA21,'points ind'!$A$2:$B$52,2,FALSE))</f>
        <v>0</v>
      </c>
      <c r="AC21" s="263">
        <f>IF(AA21="",0,VLOOKUP(AA21,'points clubs'!$A$2:$B$51,2,FALSE))</f>
        <v>0</v>
      </c>
      <c r="AD21" s="41">
        <v>8</v>
      </c>
      <c r="AE21" s="25">
        <f>IF(AD21="",0,VLOOKUP(AD21,'points ind'!$A$2:$B$52,2,FALSE))</f>
        <v>65</v>
      </c>
      <c r="AF21" s="48">
        <f>IF(AD21="",0,VLOOKUP(AD21,'points clubs'!$A$2:$B$51,2,FALSE))</f>
        <v>30</v>
      </c>
      <c r="AG21" s="41">
        <v>13</v>
      </c>
      <c r="AH21" s="25">
        <f>IF(AG21="",0,VLOOKUP(AG21,'points ind'!$A$2:$B$52,2,FALSE))</f>
        <v>46</v>
      </c>
      <c r="AI21" s="48">
        <f>IF(AG21="",0,VLOOKUP(AG21,'points clubs'!$A$2:$B$51,2,FALSE))</f>
        <v>16</v>
      </c>
      <c r="AJ21" s="26">
        <f t="shared" si="2"/>
        <v>227</v>
      </c>
      <c r="AK21" s="63">
        <f t="shared" si="3"/>
        <v>12</v>
      </c>
      <c r="AL21" s="257">
        <f>LARGE((G21,M21,P21,S21,V21,Y21,AB21,AE21),1)+LARGE((G21,M21,P21,S21,V21,Y21,AB21,AE21),2)+LARGE((G21,M21,P21,S21,V21,Y21,AB21,AE21),3)+LARGE((G21,M21,P21,S21,V21,Y21,AB21,AE21),4)+AH21</f>
        <v>227</v>
      </c>
      <c r="AM21" s="258">
        <f t="shared" si="4"/>
        <v>12</v>
      </c>
      <c r="AN21" s="22">
        <f t="shared" si="5"/>
        <v>0</v>
      </c>
      <c r="AO21" s="23">
        <f t="shared" si="6"/>
        <v>0</v>
      </c>
      <c r="AP21" s="23">
        <f t="shared" si="7"/>
        <v>0</v>
      </c>
      <c r="AQ21" s="23">
        <f t="shared" si="8"/>
        <v>0</v>
      </c>
      <c r="AR21" s="23">
        <f t="shared" si="9"/>
        <v>0</v>
      </c>
      <c r="AS21" s="23">
        <f t="shared" si="10"/>
        <v>0</v>
      </c>
      <c r="AT21" s="23">
        <f t="shared" si="11"/>
        <v>0</v>
      </c>
      <c r="AU21" s="23">
        <f t="shared" si="12"/>
        <v>0</v>
      </c>
      <c r="AV21" s="23">
        <f t="shared" si="13"/>
        <v>0</v>
      </c>
      <c r="AW21" s="23">
        <f t="shared" si="14"/>
        <v>0</v>
      </c>
      <c r="AX21" s="23">
        <f t="shared" si="15"/>
        <v>0</v>
      </c>
      <c r="AY21" s="23">
        <f t="shared" si="16"/>
        <v>0</v>
      </c>
      <c r="AZ21" s="23">
        <f t="shared" si="17"/>
        <v>126</v>
      </c>
      <c r="BA21" s="23">
        <f t="shared" si="18"/>
        <v>0</v>
      </c>
      <c r="BB21" s="27">
        <f t="shared" si="19"/>
        <v>0</v>
      </c>
      <c r="BC21" s="27">
        <f t="shared" si="20"/>
        <v>0</v>
      </c>
    </row>
    <row r="22" spans="1:55" s="6" customFormat="1" ht="15" x14ac:dyDescent="0.25">
      <c r="A22" s="21">
        <f t="shared" si="1"/>
        <v>13</v>
      </c>
      <c r="B22" s="96" t="s">
        <v>112</v>
      </c>
      <c r="C22" s="92">
        <v>2000</v>
      </c>
      <c r="D22" s="92" t="s">
        <v>21</v>
      </c>
      <c r="E22" s="37">
        <v>2648975</v>
      </c>
      <c r="F22" s="52"/>
      <c r="G22" s="53">
        <f>IF(F22="",0,VLOOKUP(F22,'points ind'!$A$2:$B$52,2,FALSE))</f>
        <v>0</v>
      </c>
      <c r="H22" s="51">
        <f>IF(F22="",0,VLOOKUP(F22,'points clubs'!$A$2:$B$51,2,FALSE))</f>
        <v>0</v>
      </c>
      <c r="I22" s="52"/>
      <c r="J22" s="53">
        <f>IF(I22="",0,VLOOKUP(I22,'points ind'!$A$2:$B$52,2,FALSE))</f>
        <v>0</v>
      </c>
      <c r="K22" s="51">
        <f>IF(I22="",0,VLOOKUP(I22,'points clubs'!$A$2:$B$51,2,FALSE))</f>
        <v>0</v>
      </c>
      <c r="L22" s="41">
        <v>9</v>
      </c>
      <c r="M22" s="25">
        <f>IF(L22="",0,VLOOKUP(L22,'points ind'!$A$2:$B$52,2,FALSE))</f>
        <v>60</v>
      </c>
      <c r="N22" s="48">
        <f>IF(L22="",0,VLOOKUP(L22,'points clubs'!$A$2:$B$51,2,FALSE))</f>
        <v>25</v>
      </c>
      <c r="O22" s="52"/>
      <c r="P22" s="53">
        <f>IF(O22="",0,VLOOKUP(O22,'points ind'!$A$2:$B$52,2,FALSE))</f>
        <v>0</v>
      </c>
      <c r="Q22" s="51">
        <f>IF(O22="",0,VLOOKUP(O22,'points clubs'!$A$2:$B$51,2,FALSE))</f>
        <v>0</v>
      </c>
      <c r="R22" s="41">
        <v>27</v>
      </c>
      <c r="S22" s="25">
        <f>IF(R22="",0,VLOOKUP(R22,'points ind'!$A$2:$B$52,2,FALSE))</f>
        <v>18</v>
      </c>
      <c r="T22" s="48">
        <f>IF(R22="",0,VLOOKUP(R22,'points clubs'!$A$2:$B$51,2,FALSE))</f>
        <v>0</v>
      </c>
      <c r="U22" s="41">
        <v>2</v>
      </c>
      <c r="V22" s="25">
        <f>IF(U22="",0,VLOOKUP(U22,'points ind'!$A$2:$B$52,2,FALSE))</f>
        <v>95</v>
      </c>
      <c r="W22" s="48">
        <f>IF(U22="",0,VLOOKUP(U22,'points clubs'!$A$2:$B$51,2,FALSE))</f>
        <v>90</v>
      </c>
      <c r="X22" s="41">
        <v>17</v>
      </c>
      <c r="Y22" s="25">
        <f>IF(X22="",0,VLOOKUP(X22,'points ind'!$A$2:$B$52,2,FALSE))</f>
        <v>38</v>
      </c>
      <c r="Z22" s="48">
        <f>IF(X22="",0,VLOOKUP(X22,'points clubs'!$A$2:$B$51,2,FALSE))</f>
        <v>8</v>
      </c>
      <c r="AA22" s="261"/>
      <c r="AB22" s="262">
        <f>IF(AA22="",0,VLOOKUP(AA22,'points ind'!$A$2:$B$52,2,FALSE))</f>
        <v>0</v>
      </c>
      <c r="AC22" s="263">
        <f>IF(AA22="",0,VLOOKUP(AA22,'points clubs'!$A$2:$B$51,2,FALSE))</f>
        <v>0</v>
      </c>
      <c r="AD22" s="41"/>
      <c r="AE22" s="25">
        <f>IF(AD22="",0,VLOOKUP(AD22,'points ind'!$A$2:$B$52,2,FALSE))</f>
        <v>0</v>
      </c>
      <c r="AF22" s="48">
        <f>IF(AD22="",0,VLOOKUP(AD22,'points clubs'!$A$2:$B$51,2,FALSE))</f>
        <v>0</v>
      </c>
      <c r="AG22" s="41"/>
      <c r="AH22" s="25">
        <f>IF(AG22="",0,VLOOKUP(AG22,'points ind'!$A$2:$B$52,2,FALSE))</f>
        <v>0</v>
      </c>
      <c r="AI22" s="48">
        <f>IF(AG22="",0,VLOOKUP(AG22,'points clubs'!$A$2:$B$51,2,FALSE))</f>
        <v>0</v>
      </c>
      <c r="AJ22" s="26">
        <f t="shared" si="2"/>
        <v>211</v>
      </c>
      <c r="AK22" s="63">
        <f t="shared" si="3"/>
        <v>13</v>
      </c>
      <c r="AL22" s="257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211</v>
      </c>
      <c r="AM22" s="258">
        <f t="shared" si="4"/>
        <v>13</v>
      </c>
      <c r="AN22" s="22">
        <f t="shared" si="5"/>
        <v>0</v>
      </c>
      <c r="AO22" s="23">
        <f t="shared" si="6"/>
        <v>0</v>
      </c>
      <c r="AP22" s="23">
        <f t="shared" si="7"/>
        <v>0</v>
      </c>
      <c r="AQ22" s="23">
        <f t="shared" si="8"/>
        <v>0</v>
      </c>
      <c r="AR22" s="23">
        <f t="shared" si="9"/>
        <v>0</v>
      </c>
      <c r="AS22" s="23">
        <f t="shared" si="10"/>
        <v>0</v>
      </c>
      <c r="AT22" s="23">
        <f t="shared" si="11"/>
        <v>0</v>
      </c>
      <c r="AU22" s="23">
        <f t="shared" si="12"/>
        <v>0</v>
      </c>
      <c r="AV22" s="23">
        <f t="shared" si="13"/>
        <v>0</v>
      </c>
      <c r="AW22" s="23">
        <f t="shared" si="14"/>
        <v>0</v>
      </c>
      <c r="AX22" s="23">
        <f t="shared" si="15"/>
        <v>0</v>
      </c>
      <c r="AY22" s="23">
        <f t="shared" si="16"/>
        <v>123</v>
      </c>
      <c r="AZ22" s="23">
        <f t="shared" si="17"/>
        <v>0</v>
      </c>
      <c r="BA22" s="23">
        <f t="shared" si="18"/>
        <v>0</v>
      </c>
      <c r="BB22" s="27">
        <f t="shared" si="19"/>
        <v>0</v>
      </c>
      <c r="BC22" s="27">
        <f t="shared" si="20"/>
        <v>0</v>
      </c>
    </row>
    <row r="23" spans="1:55" s="6" customFormat="1" ht="15" x14ac:dyDescent="0.25">
      <c r="A23" s="21">
        <f t="shared" si="1"/>
        <v>14</v>
      </c>
      <c r="B23" s="89" t="s">
        <v>123</v>
      </c>
      <c r="C23" s="90">
        <v>1999</v>
      </c>
      <c r="D23" s="90" t="s">
        <v>17</v>
      </c>
      <c r="E23" s="38">
        <v>2633878</v>
      </c>
      <c r="F23" s="54"/>
      <c r="G23" s="53">
        <f>IF(F23="",0,VLOOKUP(F23,'points ind'!$A$2:$B$52,2,FALSE))</f>
        <v>0</v>
      </c>
      <c r="H23" s="51">
        <f>IF(F23="",0,VLOOKUP(F23,'points clubs'!$A$2:$B$51,2,FALSE))</f>
        <v>0</v>
      </c>
      <c r="I23" s="54"/>
      <c r="J23" s="53">
        <f>IF(I23="",0,VLOOKUP(I23,'points ind'!$A$2:$B$52,2,FALSE))</f>
        <v>0</v>
      </c>
      <c r="K23" s="51">
        <f>IF(I23="",0,VLOOKUP(I23,'points clubs'!$A$2:$B$51,2,FALSE))</f>
        <v>0</v>
      </c>
      <c r="L23" s="42"/>
      <c r="M23" s="25">
        <f>IF(L23="",0,VLOOKUP(L23,'points ind'!$A$2:$B$52,2,FALSE))</f>
        <v>0</v>
      </c>
      <c r="N23" s="48">
        <f>IF(L23="",0,VLOOKUP(L23,'points clubs'!$A$2:$B$51,2,FALSE))</f>
        <v>0</v>
      </c>
      <c r="O23" s="54"/>
      <c r="P23" s="53">
        <f>IF(O23="",0,VLOOKUP(O23,'points ind'!$A$2:$B$52,2,FALSE))</f>
        <v>0</v>
      </c>
      <c r="Q23" s="51">
        <f>IF(O23="",0,VLOOKUP(O23,'points clubs'!$A$2:$B$51,2,FALSE))</f>
        <v>0</v>
      </c>
      <c r="R23" s="42">
        <v>9</v>
      </c>
      <c r="S23" s="25">
        <f>IF(R23="",0,VLOOKUP(R23,'points ind'!$A$2:$B$52,2,FALSE))</f>
        <v>60</v>
      </c>
      <c r="T23" s="48">
        <f>IF(R23="",0,VLOOKUP(R23,'points clubs'!$A$2:$B$51,2,FALSE))</f>
        <v>25</v>
      </c>
      <c r="U23" s="41"/>
      <c r="V23" s="25">
        <f>IF(U23="",0,VLOOKUP(U23,'points ind'!$A$2:$B$52,2,FALSE))</f>
        <v>0</v>
      </c>
      <c r="W23" s="48">
        <f>IF(U23="",0,VLOOKUP(U23,'points clubs'!$A$2:$B$51,2,FALSE))</f>
        <v>0</v>
      </c>
      <c r="X23" s="41"/>
      <c r="Y23" s="25">
        <f>IF(X23="",0,VLOOKUP(X23,'points ind'!$A$2:$B$52,2,FALSE))</f>
        <v>0</v>
      </c>
      <c r="Z23" s="48">
        <f>IF(X23="",0,VLOOKUP(X23,'points clubs'!$A$2:$B$51,2,FALSE))</f>
        <v>0</v>
      </c>
      <c r="AA23" s="261"/>
      <c r="AB23" s="262">
        <f>IF(AA23="",0,VLOOKUP(AA23,'points ind'!$A$2:$B$52,2,FALSE))</f>
        <v>0</v>
      </c>
      <c r="AC23" s="263">
        <f>IF(AA23="",0,VLOOKUP(AA23,'points clubs'!$A$2:$B$51,2,FALSE))</f>
        <v>0</v>
      </c>
      <c r="AD23" s="41">
        <v>3</v>
      </c>
      <c r="AE23" s="25">
        <f>IF(AD23="",0,VLOOKUP(AD23,'points ind'!$A$2:$B$52,2,FALSE))</f>
        <v>90</v>
      </c>
      <c r="AF23" s="48">
        <f>IF(AD23="",0,VLOOKUP(AD23,'points clubs'!$A$2:$B$51,2,FALSE))</f>
        <v>80</v>
      </c>
      <c r="AG23" s="41">
        <v>9</v>
      </c>
      <c r="AH23" s="25">
        <f>IF(AG23="",0,VLOOKUP(AG23,'points ind'!$A$2:$B$52,2,FALSE))</f>
        <v>60</v>
      </c>
      <c r="AI23" s="48">
        <f>IF(AG23="",0,VLOOKUP(AG23,'points clubs'!$A$2:$B$51,2,FALSE))</f>
        <v>25</v>
      </c>
      <c r="AJ23" s="26">
        <f t="shared" si="2"/>
        <v>210</v>
      </c>
      <c r="AK23" s="63">
        <f t="shared" si="3"/>
        <v>14</v>
      </c>
      <c r="AL23" s="257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210</v>
      </c>
      <c r="AM23" s="258">
        <f t="shared" si="4"/>
        <v>14</v>
      </c>
      <c r="AN23" s="22">
        <f t="shared" si="5"/>
        <v>0</v>
      </c>
      <c r="AO23" s="23">
        <f t="shared" si="6"/>
        <v>0</v>
      </c>
      <c r="AP23" s="23">
        <f t="shared" si="7"/>
        <v>0</v>
      </c>
      <c r="AQ23" s="23">
        <f t="shared" si="8"/>
        <v>0</v>
      </c>
      <c r="AR23" s="23">
        <f t="shared" si="9"/>
        <v>0</v>
      </c>
      <c r="AS23" s="23">
        <f t="shared" si="10"/>
        <v>0</v>
      </c>
      <c r="AT23" s="23">
        <f t="shared" si="11"/>
        <v>0</v>
      </c>
      <c r="AU23" s="23">
        <f t="shared" si="12"/>
        <v>130</v>
      </c>
      <c r="AV23" s="23">
        <f t="shared" si="13"/>
        <v>0</v>
      </c>
      <c r="AW23" s="23">
        <f t="shared" si="14"/>
        <v>0</v>
      </c>
      <c r="AX23" s="23">
        <f t="shared" si="15"/>
        <v>0</v>
      </c>
      <c r="AY23" s="23">
        <f t="shared" si="16"/>
        <v>0</v>
      </c>
      <c r="AZ23" s="23">
        <f t="shared" si="17"/>
        <v>0</v>
      </c>
      <c r="BA23" s="23">
        <f t="shared" si="18"/>
        <v>0</v>
      </c>
      <c r="BB23" s="27">
        <f t="shared" si="19"/>
        <v>0</v>
      </c>
      <c r="BC23" s="27">
        <f t="shared" si="20"/>
        <v>0</v>
      </c>
    </row>
    <row r="24" spans="1:55" s="6" customFormat="1" ht="15" x14ac:dyDescent="0.25">
      <c r="A24" s="21">
        <f t="shared" si="1"/>
        <v>15</v>
      </c>
      <c r="B24" s="89" t="s">
        <v>110</v>
      </c>
      <c r="C24" s="90">
        <v>1999</v>
      </c>
      <c r="D24" s="90" t="s">
        <v>15</v>
      </c>
      <c r="E24" s="37">
        <v>2643679</v>
      </c>
      <c r="F24" s="52"/>
      <c r="G24" s="53">
        <f>IF(F24="",0,VLOOKUP(F24,'points ind'!$A$2:$B$52,2,FALSE))</f>
        <v>0</v>
      </c>
      <c r="H24" s="51">
        <f>IF(F24="",0,VLOOKUP(F24,'points clubs'!$A$2:$B$51,2,FALSE))</f>
        <v>0</v>
      </c>
      <c r="I24" s="52"/>
      <c r="J24" s="53">
        <f>IF(I24="",0,VLOOKUP(I24,'points ind'!$A$2:$B$52,2,FALSE))</f>
        <v>0</v>
      </c>
      <c r="K24" s="51">
        <f>IF(I24="",0,VLOOKUP(I24,'points clubs'!$A$2:$B$51,2,FALSE))</f>
        <v>0</v>
      </c>
      <c r="L24" s="41"/>
      <c r="M24" s="25">
        <f>IF(L24="",0,VLOOKUP(L24,'points ind'!$A$2:$B$52,2,FALSE))</f>
        <v>0</v>
      </c>
      <c r="N24" s="48">
        <f>IF(L24="",0,VLOOKUP(L24,'points clubs'!$A$2:$B$51,2,FALSE))</f>
        <v>0</v>
      </c>
      <c r="O24" s="52"/>
      <c r="P24" s="53">
        <f>IF(O24="",0,VLOOKUP(O24,'points ind'!$A$2:$B$52,2,FALSE))</f>
        <v>0</v>
      </c>
      <c r="Q24" s="51">
        <f>IF(O24="",0,VLOOKUP(O24,'points clubs'!$A$2:$B$51,2,FALSE))</f>
        <v>0</v>
      </c>
      <c r="R24" s="41">
        <v>17</v>
      </c>
      <c r="S24" s="25">
        <f>IF(R24="",0,VLOOKUP(R24,'points ind'!$A$2:$B$52,2,FALSE))</f>
        <v>38</v>
      </c>
      <c r="T24" s="48">
        <f>IF(R24="",0,VLOOKUP(R24,'points clubs'!$A$2:$B$51,2,FALSE))</f>
        <v>8</v>
      </c>
      <c r="U24" s="42"/>
      <c r="V24" s="25">
        <f>IF(U24="",0,VLOOKUP(U24,'points ind'!$A$2:$B$52,2,FALSE))</f>
        <v>0</v>
      </c>
      <c r="W24" s="48">
        <f>IF(U24="",0,VLOOKUP(U24,'points clubs'!$A$2:$B$51,2,FALSE))</f>
        <v>0</v>
      </c>
      <c r="X24" s="42">
        <v>7</v>
      </c>
      <c r="Y24" s="25">
        <f>IF(X24="",0,VLOOKUP(X24,'points ind'!$A$2:$B$52,2,FALSE))</f>
        <v>70</v>
      </c>
      <c r="Z24" s="48">
        <f>IF(X24="",0,VLOOKUP(X24,'points clubs'!$A$2:$B$51,2,FALSE))</f>
        <v>40</v>
      </c>
      <c r="AA24" s="264"/>
      <c r="AB24" s="262">
        <f>IF(AA24="",0,VLOOKUP(AA24,'points ind'!$A$2:$B$52,2,FALSE))</f>
        <v>0</v>
      </c>
      <c r="AC24" s="263">
        <f>IF(AA24="",0,VLOOKUP(AA24,'points clubs'!$A$2:$B$51,2,FALSE))</f>
        <v>0</v>
      </c>
      <c r="AD24" s="42"/>
      <c r="AE24" s="25">
        <f>IF(AD24="",0,VLOOKUP(AD24,'points ind'!$A$2:$B$52,2,FALSE))</f>
        <v>0</v>
      </c>
      <c r="AF24" s="48">
        <f>IF(AD24="",0,VLOOKUP(AD24,'points clubs'!$A$2:$B$51,2,FALSE))</f>
        <v>0</v>
      </c>
      <c r="AG24" s="42">
        <v>2</v>
      </c>
      <c r="AH24" s="25">
        <f>IF(AG24="",0,VLOOKUP(AG24,'points ind'!$A$2:$B$52,2,FALSE))</f>
        <v>95</v>
      </c>
      <c r="AI24" s="48">
        <f>IF(AG24="",0,VLOOKUP(AG24,'points clubs'!$A$2:$B$51,2,FALSE))</f>
        <v>90</v>
      </c>
      <c r="AJ24" s="26">
        <f t="shared" si="2"/>
        <v>203</v>
      </c>
      <c r="AK24" s="63">
        <f t="shared" si="3"/>
        <v>15</v>
      </c>
      <c r="AL24" s="257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203</v>
      </c>
      <c r="AM24" s="258">
        <f t="shared" si="4"/>
        <v>15</v>
      </c>
      <c r="AN24" s="22">
        <f t="shared" si="5"/>
        <v>0</v>
      </c>
      <c r="AO24" s="23">
        <f t="shared" si="6"/>
        <v>0</v>
      </c>
      <c r="AP24" s="23">
        <f t="shared" si="7"/>
        <v>0</v>
      </c>
      <c r="AQ24" s="23">
        <f t="shared" si="8"/>
        <v>0</v>
      </c>
      <c r="AR24" s="23">
        <f t="shared" si="9"/>
        <v>0</v>
      </c>
      <c r="AS24" s="23">
        <f t="shared" si="10"/>
        <v>138</v>
      </c>
      <c r="AT24" s="23">
        <f t="shared" si="11"/>
        <v>0</v>
      </c>
      <c r="AU24" s="23">
        <f t="shared" si="12"/>
        <v>0</v>
      </c>
      <c r="AV24" s="23">
        <f t="shared" si="13"/>
        <v>0</v>
      </c>
      <c r="AW24" s="23">
        <f t="shared" si="14"/>
        <v>0</v>
      </c>
      <c r="AX24" s="23">
        <f t="shared" si="15"/>
        <v>0</v>
      </c>
      <c r="AY24" s="23">
        <f t="shared" si="16"/>
        <v>0</v>
      </c>
      <c r="AZ24" s="23">
        <f t="shared" si="17"/>
        <v>0</v>
      </c>
      <c r="BA24" s="23">
        <f t="shared" si="18"/>
        <v>0</v>
      </c>
      <c r="BB24" s="27">
        <f t="shared" si="19"/>
        <v>0</v>
      </c>
      <c r="BC24" s="27">
        <f t="shared" si="20"/>
        <v>0</v>
      </c>
    </row>
    <row r="25" spans="1:55" s="6" customFormat="1" ht="15" x14ac:dyDescent="0.25">
      <c r="A25" s="21">
        <f t="shared" si="1"/>
        <v>16</v>
      </c>
      <c r="B25" s="100" t="s">
        <v>113</v>
      </c>
      <c r="C25" s="83">
        <v>2000</v>
      </c>
      <c r="D25" s="83" t="s">
        <v>41</v>
      </c>
      <c r="E25" s="37">
        <v>2632120</v>
      </c>
      <c r="F25" s="52"/>
      <c r="G25" s="53">
        <f>IF(F25="",0,VLOOKUP(F25,'points ind'!$A$2:$B$52,2,FALSE))</f>
        <v>0</v>
      </c>
      <c r="H25" s="51">
        <f>IF(F25="",0,VLOOKUP(F25,'points clubs'!$A$2:$B$51,2,FALSE))</f>
        <v>0</v>
      </c>
      <c r="I25" s="52"/>
      <c r="J25" s="53">
        <f>IF(I25="",0,VLOOKUP(I25,'points ind'!$A$2:$B$52,2,FALSE))</f>
        <v>0</v>
      </c>
      <c r="K25" s="51">
        <f>IF(I25="",0,VLOOKUP(I25,'points clubs'!$A$2:$B$51,2,FALSE))</f>
        <v>0</v>
      </c>
      <c r="L25" s="41"/>
      <c r="M25" s="25">
        <f>IF(L25="",0,VLOOKUP(L25,'points ind'!$A$2:$B$52,2,FALSE))</f>
        <v>0</v>
      </c>
      <c r="N25" s="48">
        <f>IF(L25="",0,VLOOKUP(L25,'points clubs'!$A$2:$B$51,2,FALSE))</f>
        <v>0</v>
      </c>
      <c r="O25" s="52"/>
      <c r="P25" s="53">
        <f>IF(O25="",0,VLOOKUP(O25,'points ind'!$A$2:$B$52,2,FALSE))</f>
        <v>0</v>
      </c>
      <c r="Q25" s="51">
        <f>IF(O25="",0,VLOOKUP(O25,'points clubs'!$A$2:$B$51,2,FALSE))</f>
        <v>0</v>
      </c>
      <c r="R25" s="41">
        <v>21</v>
      </c>
      <c r="S25" s="25">
        <f>IF(R25="",0,VLOOKUP(R25,'points ind'!$A$2:$B$52,2,FALSE))</f>
        <v>30</v>
      </c>
      <c r="T25" s="48">
        <f>IF(R25="",0,VLOOKUP(R25,'points clubs'!$A$2:$B$51,2,FALSE))</f>
        <v>0</v>
      </c>
      <c r="U25" s="41"/>
      <c r="V25" s="25">
        <f>IF(U25="",0,VLOOKUP(U25,'points ind'!$A$2:$B$52,2,FALSE))</f>
        <v>0</v>
      </c>
      <c r="W25" s="48">
        <f>IF(U25="",0,VLOOKUP(U25,'points clubs'!$A$2:$B$51,2,FALSE))</f>
        <v>0</v>
      </c>
      <c r="X25" s="41">
        <v>13</v>
      </c>
      <c r="Y25" s="25">
        <f>IF(X25="",0,VLOOKUP(X25,'points ind'!$A$2:$B$52,2,FALSE))</f>
        <v>46</v>
      </c>
      <c r="Z25" s="48">
        <f>IF(X25="",0,VLOOKUP(X25,'points clubs'!$A$2:$B$51,2,FALSE))</f>
        <v>16</v>
      </c>
      <c r="AA25" s="261"/>
      <c r="AB25" s="262">
        <f>IF(AA25="",0,VLOOKUP(AA25,'points ind'!$A$2:$B$52,2,FALSE))</f>
        <v>0</v>
      </c>
      <c r="AC25" s="263">
        <f>IF(AA25="",0,VLOOKUP(AA25,'points clubs'!$A$2:$B$51,2,FALSE))</f>
        <v>0</v>
      </c>
      <c r="AD25" s="41">
        <v>5</v>
      </c>
      <c r="AE25" s="25">
        <f>IF(AD25="",0,VLOOKUP(AD25,'points ind'!$A$2:$B$52,2,FALSE))</f>
        <v>80</v>
      </c>
      <c r="AF25" s="48">
        <f>IF(AD25="",0,VLOOKUP(AD25,'points clubs'!$A$2:$B$51,2,FALSE))</f>
        <v>60</v>
      </c>
      <c r="AG25" s="41">
        <v>14</v>
      </c>
      <c r="AH25" s="25">
        <f>IF(AG25="",0,VLOOKUP(AG25,'points ind'!$A$2:$B$52,2,FALSE))</f>
        <v>44</v>
      </c>
      <c r="AI25" s="48">
        <f>IF(AG25="",0,VLOOKUP(AG25,'points clubs'!$A$2:$B$51,2,FALSE))</f>
        <v>14</v>
      </c>
      <c r="AJ25" s="26">
        <f t="shared" si="2"/>
        <v>200</v>
      </c>
      <c r="AK25" s="63">
        <f t="shared" si="3"/>
        <v>16</v>
      </c>
      <c r="AL25" s="257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200</v>
      </c>
      <c r="AM25" s="258">
        <f t="shared" si="4"/>
        <v>16</v>
      </c>
      <c r="AN25" s="22">
        <f t="shared" si="5"/>
        <v>0</v>
      </c>
      <c r="AO25" s="23">
        <f t="shared" si="6"/>
        <v>0</v>
      </c>
      <c r="AP25" s="23">
        <f t="shared" si="7"/>
        <v>0</v>
      </c>
      <c r="AQ25" s="23">
        <f t="shared" si="8"/>
        <v>0</v>
      </c>
      <c r="AR25" s="23">
        <f t="shared" si="9"/>
        <v>90</v>
      </c>
      <c r="AS25" s="23">
        <f t="shared" si="10"/>
        <v>0</v>
      </c>
      <c r="AT25" s="23">
        <f t="shared" si="11"/>
        <v>0</v>
      </c>
      <c r="AU25" s="23">
        <f t="shared" si="12"/>
        <v>0</v>
      </c>
      <c r="AV25" s="23">
        <f t="shared" si="13"/>
        <v>0</v>
      </c>
      <c r="AW25" s="23">
        <f t="shared" si="14"/>
        <v>0</v>
      </c>
      <c r="AX25" s="23">
        <f t="shared" si="15"/>
        <v>0</v>
      </c>
      <c r="AY25" s="23">
        <f t="shared" si="16"/>
        <v>0</v>
      </c>
      <c r="AZ25" s="23">
        <f t="shared" si="17"/>
        <v>0</v>
      </c>
      <c r="BA25" s="23">
        <f t="shared" si="18"/>
        <v>0</v>
      </c>
      <c r="BB25" s="27">
        <f t="shared" si="19"/>
        <v>0</v>
      </c>
      <c r="BC25" s="27">
        <f t="shared" si="20"/>
        <v>0</v>
      </c>
    </row>
    <row r="26" spans="1:55" s="6" customFormat="1" ht="15" x14ac:dyDescent="0.25">
      <c r="A26" s="21">
        <f t="shared" si="1"/>
        <v>17</v>
      </c>
      <c r="B26" s="93" t="s">
        <v>98</v>
      </c>
      <c r="C26" s="92">
        <v>2000</v>
      </c>
      <c r="D26" s="92" t="s">
        <v>17</v>
      </c>
      <c r="E26" s="37">
        <v>2653374</v>
      </c>
      <c r="F26" s="52"/>
      <c r="G26" s="53">
        <f>IF(F26="",0,VLOOKUP(F26,'points ind'!$A$2:$B$52,2,FALSE))</f>
        <v>0</v>
      </c>
      <c r="H26" s="51">
        <f>IF(F26="",0,VLOOKUP(F26,'points clubs'!$A$2:$B$51,2,FALSE))</f>
        <v>0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41">
        <v>10</v>
      </c>
      <c r="M26" s="25">
        <f>IF(L26="",0,VLOOKUP(L26,'points ind'!$A$2:$B$52,2,FALSE))</f>
        <v>55</v>
      </c>
      <c r="N26" s="48">
        <f>IF(L26="",0,VLOOKUP(L26,'points clubs'!$A$2:$B$51,2,FALSE))</f>
        <v>22</v>
      </c>
      <c r="O26" s="52"/>
      <c r="P26" s="53">
        <f>IF(O26="",0,VLOOKUP(O26,'points ind'!$A$2:$B$52,2,FALSE))</f>
        <v>0</v>
      </c>
      <c r="Q26" s="51">
        <f>IF(O26="",0,VLOOKUP(O26,'points clubs'!$A$2:$B$51,2,FALSE))</f>
        <v>0</v>
      </c>
      <c r="R26" s="41">
        <v>28</v>
      </c>
      <c r="S26" s="25">
        <f>IF(R26="",0,VLOOKUP(R26,'points ind'!$A$2:$B$52,2,FALSE))</f>
        <v>16</v>
      </c>
      <c r="T26" s="48">
        <f>IF(R26="",0,VLOOKUP(R26,'points clubs'!$A$2:$B$51,2,FALSE))</f>
        <v>0</v>
      </c>
      <c r="U26" s="41">
        <v>5</v>
      </c>
      <c r="V26" s="25">
        <f>IF(U26="",0,VLOOKUP(U26,'points ind'!$A$2:$B$52,2,FALSE))</f>
        <v>80</v>
      </c>
      <c r="W26" s="48">
        <f>IF(U26="",0,VLOOKUP(U26,'points clubs'!$A$2:$B$51,2,FALSE))</f>
        <v>60</v>
      </c>
      <c r="X26" s="41"/>
      <c r="Y26" s="25">
        <f>IF(X26="",0,VLOOKUP(X26,'points ind'!$A$2:$B$52,2,FALSE))</f>
        <v>0</v>
      </c>
      <c r="Z26" s="48">
        <f>IF(X26="",0,VLOOKUP(X26,'points clubs'!$A$2:$B$51,2,FALSE))</f>
        <v>0</v>
      </c>
      <c r="AA26" s="261"/>
      <c r="AB26" s="262">
        <f>IF(AA26="",0,VLOOKUP(AA26,'points ind'!$A$2:$B$52,2,FALSE))</f>
        <v>0</v>
      </c>
      <c r="AC26" s="263">
        <f>IF(AA26="",0,VLOOKUP(AA26,'points clubs'!$A$2:$B$51,2,FALSE))</f>
        <v>0</v>
      </c>
      <c r="AD26" s="41">
        <v>13</v>
      </c>
      <c r="AE26" s="25">
        <f>IF(AD26="",0,VLOOKUP(AD26,'points ind'!$A$2:$B$52,2,FALSE))</f>
        <v>46</v>
      </c>
      <c r="AF26" s="48">
        <f>IF(AD26="",0,VLOOKUP(AD26,'points clubs'!$A$2:$B$51,2,FALSE))</f>
        <v>16</v>
      </c>
      <c r="AG26" s="41"/>
      <c r="AH26" s="25">
        <f>IF(AG26="",0,VLOOKUP(AG26,'points ind'!$A$2:$B$52,2,FALSE))</f>
        <v>0</v>
      </c>
      <c r="AI26" s="48">
        <f>IF(AG26="",0,VLOOKUP(AG26,'points clubs'!$A$2:$B$51,2,FALSE))</f>
        <v>0</v>
      </c>
      <c r="AJ26" s="26">
        <f t="shared" si="2"/>
        <v>197</v>
      </c>
      <c r="AK26" s="63">
        <f t="shared" si="3"/>
        <v>17</v>
      </c>
      <c r="AL26" s="257">
        <f>LARGE((G26,M26,P26,S26,V26,Y26,AB26,AE26),1)+LARGE((G26,M26,P26,S26,V26,Y26,AB26,AE26),2)+LARGE((G26,M26,P26,S26,V26,Y26,AB26,AE26),3)+LARGE((G26,M26,P26,S26,V26,Y26,AB26,AE26),4)+AH26</f>
        <v>197</v>
      </c>
      <c r="AM26" s="258">
        <f t="shared" si="4"/>
        <v>17</v>
      </c>
      <c r="AN26" s="22">
        <f t="shared" si="5"/>
        <v>0</v>
      </c>
      <c r="AO26" s="23">
        <f t="shared" si="6"/>
        <v>0</v>
      </c>
      <c r="AP26" s="23">
        <f t="shared" si="7"/>
        <v>0</v>
      </c>
      <c r="AQ26" s="23">
        <f t="shared" si="8"/>
        <v>0</v>
      </c>
      <c r="AR26" s="23">
        <f t="shared" si="9"/>
        <v>0</v>
      </c>
      <c r="AS26" s="23">
        <f t="shared" si="10"/>
        <v>0</v>
      </c>
      <c r="AT26" s="23">
        <f t="shared" si="11"/>
        <v>0</v>
      </c>
      <c r="AU26" s="23">
        <f t="shared" si="12"/>
        <v>98</v>
      </c>
      <c r="AV26" s="23">
        <f t="shared" si="13"/>
        <v>0</v>
      </c>
      <c r="AW26" s="23">
        <f t="shared" si="14"/>
        <v>0</v>
      </c>
      <c r="AX26" s="23">
        <f t="shared" si="15"/>
        <v>0</v>
      </c>
      <c r="AY26" s="23">
        <f t="shared" si="16"/>
        <v>0</v>
      </c>
      <c r="AZ26" s="23">
        <f t="shared" si="17"/>
        <v>0</v>
      </c>
      <c r="BA26" s="23">
        <f t="shared" si="18"/>
        <v>0</v>
      </c>
      <c r="BB26" s="27">
        <f t="shared" si="19"/>
        <v>0</v>
      </c>
      <c r="BC26" s="226">
        <f t="shared" si="20"/>
        <v>0</v>
      </c>
    </row>
    <row r="27" spans="1:55" s="6" customFormat="1" ht="15" x14ac:dyDescent="0.25">
      <c r="A27" s="21">
        <f t="shared" si="1"/>
        <v>18</v>
      </c>
      <c r="B27" s="96" t="s">
        <v>118</v>
      </c>
      <c r="C27" s="92">
        <v>2000</v>
      </c>
      <c r="D27" s="92" t="s">
        <v>41</v>
      </c>
      <c r="E27" s="37">
        <v>2635286</v>
      </c>
      <c r="F27" s="52"/>
      <c r="G27" s="53">
        <f>IF(F27="",0,VLOOKUP(F27,'points ind'!$A$2:$B$52,2,FALSE))</f>
        <v>0</v>
      </c>
      <c r="H27" s="51">
        <f>IF(F27="",0,VLOOKUP(F27,'points clubs'!$A$2:$B$51,2,FALSE))</f>
        <v>0</v>
      </c>
      <c r="I27" s="52"/>
      <c r="J27" s="53">
        <f>IF(I27="",0,VLOOKUP(I27,'points ind'!$A$2:$B$52,2,FALSE))</f>
        <v>0</v>
      </c>
      <c r="K27" s="51">
        <f>IF(I27="",0,VLOOKUP(I27,'points clubs'!$A$2:$B$51,2,FALSE))</f>
        <v>0</v>
      </c>
      <c r="L27" s="41"/>
      <c r="M27" s="25">
        <f>IF(L27="",0,VLOOKUP(L27,'points ind'!$A$2:$B$52,2,FALSE))</f>
        <v>0</v>
      </c>
      <c r="N27" s="48">
        <f>IF(L27="",0,VLOOKUP(L27,'points clubs'!$A$2:$B$51,2,FALSE))</f>
        <v>0</v>
      </c>
      <c r="O27" s="52"/>
      <c r="P27" s="53">
        <f>IF(O27="",0,VLOOKUP(O27,'points ind'!$A$2:$B$52,2,FALSE))</f>
        <v>0</v>
      </c>
      <c r="Q27" s="51">
        <f>IF(O27="",0,VLOOKUP(O27,'points clubs'!$A$2:$B$51,2,FALSE))</f>
        <v>0</v>
      </c>
      <c r="R27" s="41">
        <v>13</v>
      </c>
      <c r="S27" s="25">
        <f>IF(R27="",0,VLOOKUP(R27,'points ind'!$A$2:$B$52,2,FALSE))</f>
        <v>46</v>
      </c>
      <c r="T27" s="48">
        <f>IF(R27="",0,VLOOKUP(R27,'points clubs'!$A$2:$B$51,2,FALSE))</f>
        <v>16</v>
      </c>
      <c r="U27" s="41"/>
      <c r="V27" s="25">
        <f>IF(U27="",0,VLOOKUP(U27,'points ind'!$A$2:$B$52,2,FALSE))</f>
        <v>0</v>
      </c>
      <c r="W27" s="48">
        <f>IF(U27="",0,VLOOKUP(U27,'points clubs'!$A$2:$B$51,2,FALSE))</f>
        <v>0</v>
      </c>
      <c r="X27" s="41">
        <v>10</v>
      </c>
      <c r="Y27" s="25">
        <f>IF(X27="",0,VLOOKUP(X27,'points ind'!$A$2:$B$52,2,FALSE))</f>
        <v>55</v>
      </c>
      <c r="Z27" s="48">
        <f>IF(X27="",0,VLOOKUP(X27,'points clubs'!$A$2:$B$51,2,FALSE))</f>
        <v>22</v>
      </c>
      <c r="AA27" s="261"/>
      <c r="AB27" s="262">
        <f>IF(AA27="",0,VLOOKUP(AA27,'points ind'!$A$2:$B$52,2,FALSE))</f>
        <v>0</v>
      </c>
      <c r="AC27" s="263">
        <f>IF(AA27="",0,VLOOKUP(AA27,'points clubs'!$A$2:$B$51,2,FALSE))</f>
        <v>0</v>
      </c>
      <c r="AD27" s="41">
        <v>9</v>
      </c>
      <c r="AE27" s="25">
        <f>IF(AD27="",0,VLOOKUP(AD27,'points ind'!$A$2:$B$52,2,FALSE))</f>
        <v>60</v>
      </c>
      <c r="AF27" s="48">
        <f>IF(AD27="",0,VLOOKUP(AD27,'points clubs'!$A$2:$B$51,2,FALSE))</f>
        <v>25</v>
      </c>
      <c r="AG27" s="41"/>
      <c r="AH27" s="25">
        <f>IF(AG27="",0,VLOOKUP(AG27,'points ind'!$A$2:$B$52,2,FALSE))</f>
        <v>0</v>
      </c>
      <c r="AI27" s="48">
        <f>IF(AG27="",0,VLOOKUP(AG27,'points clubs'!$A$2:$B$51,2,FALSE))</f>
        <v>0</v>
      </c>
      <c r="AJ27" s="26">
        <f t="shared" si="2"/>
        <v>161</v>
      </c>
      <c r="AK27" s="63">
        <f t="shared" si="3"/>
        <v>18</v>
      </c>
      <c r="AL27" s="257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161</v>
      </c>
      <c r="AM27" s="258">
        <f t="shared" si="4"/>
        <v>18</v>
      </c>
      <c r="AN27" s="22">
        <f t="shared" si="5"/>
        <v>0</v>
      </c>
      <c r="AO27" s="23">
        <f t="shared" si="6"/>
        <v>0</v>
      </c>
      <c r="AP27" s="23">
        <f t="shared" si="7"/>
        <v>0</v>
      </c>
      <c r="AQ27" s="23">
        <f t="shared" si="8"/>
        <v>0</v>
      </c>
      <c r="AR27" s="23">
        <f t="shared" si="9"/>
        <v>63</v>
      </c>
      <c r="AS27" s="23">
        <f t="shared" si="10"/>
        <v>0</v>
      </c>
      <c r="AT27" s="23">
        <f t="shared" si="11"/>
        <v>0</v>
      </c>
      <c r="AU27" s="23">
        <f t="shared" si="12"/>
        <v>0</v>
      </c>
      <c r="AV27" s="23">
        <f t="shared" si="13"/>
        <v>0</v>
      </c>
      <c r="AW27" s="23">
        <f t="shared" si="14"/>
        <v>0</v>
      </c>
      <c r="AX27" s="23">
        <f t="shared" si="15"/>
        <v>0</v>
      </c>
      <c r="AY27" s="23">
        <f t="shared" si="16"/>
        <v>0</v>
      </c>
      <c r="AZ27" s="23">
        <f t="shared" si="17"/>
        <v>0</v>
      </c>
      <c r="BA27" s="23">
        <f t="shared" si="18"/>
        <v>0</v>
      </c>
      <c r="BB27" s="27">
        <f t="shared" si="19"/>
        <v>0</v>
      </c>
      <c r="BC27" s="226">
        <f t="shared" si="20"/>
        <v>0</v>
      </c>
    </row>
    <row r="28" spans="1:55" s="6" customFormat="1" ht="15" x14ac:dyDescent="0.25">
      <c r="A28" s="21">
        <f t="shared" si="1"/>
        <v>19</v>
      </c>
      <c r="B28" s="96" t="s">
        <v>105</v>
      </c>
      <c r="C28" s="92">
        <v>2000</v>
      </c>
      <c r="D28" s="92" t="s">
        <v>22</v>
      </c>
      <c r="E28" s="37">
        <v>2644665</v>
      </c>
      <c r="F28" s="52"/>
      <c r="G28" s="53">
        <f>IF(F28="",0,VLOOKUP(F28,'points ind'!$A$2:$B$52,2,FALSE))</f>
        <v>0</v>
      </c>
      <c r="H28" s="51">
        <f>IF(F28="",0,VLOOKUP(F28,'points clubs'!$A$2:$B$51,2,FALSE))</f>
        <v>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41"/>
      <c r="M28" s="25">
        <f>IF(L28="",0,VLOOKUP(L28,'points ind'!$A$2:$B$52,2,FALSE))</f>
        <v>0</v>
      </c>
      <c r="N28" s="48">
        <f>IF(L28="",0,VLOOKUP(L28,'points clubs'!$A$2:$B$51,2,FALSE))</f>
        <v>0</v>
      </c>
      <c r="O28" s="52"/>
      <c r="P28" s="53">
        <f>IF(O28="",0,VLOOKUP(O28,'points ind'!$A$2:$B$52,2,FALSE))</f>
        <v>0</v>
      </c>
      <c r="Q28" s="51">
        <f>IF(O28="",0,VLOOKUP(O28,'points clubs'!$A$2:$B$51,2,FALSE))</f>
        <v>0</v>
      </c>
      <c r="R28" s="41">
        <v>6</v>
      </c>
      <c r="S28" s="25">
        <f>IF(R28="",0,VLOOKUP(R28,'points ind'!$A$2:$B$52,2,FALSE))</f>
        <v>75</v>
      </c>
      <c r="T28" s="48">
        <f>IF(R28="",0,VLOOKUP(R28,'points clubs'!$A$2:$B$51,2,FALSE))</f>
        <v>50</v>
      </c>
      <c r="U28" s="41"/>
      <c r="V28" s="25">
        <f>IF(U28="",0,VLOOKUP(U28,'points ind'!$A$2:$B$52,2,FALSE))</f>
        <v>0</v>
      </c>
      <c r="W28" s="48">
        <f>IF(U28="",0,VLOOKUP(U28,'points clubs'!$A$2:$B$51,2,FALSE))</f>
        <v>0</v>
      </c>
      <c r="X28" s="41"/>
      <c r="Y28" s="25">
        <f>IF(X28="",0,VLOOKUP(X28,'points ind'!$A$2:$B$52,2,FALSE))</f>
        <v>0</v>
      </c>
      <c r="Z28" s="48">
        <f>IF(X28="",0,VLOOKUP(X28,'points clubs'!$A$2:$B$51,2,FALSE))</f>
        <v>0</v>
      </c>
      <c r="AA28" s="261"/>
      <c r="AB28" s="262">
        <f>IF(AA28="",0,VLOOKUP(AA28,'points ind'!$A$2:$B$52,2,FALSE))</f>
        <v>0</v>
      </c>
      <c r="AC28" s="263">
        <f>IF(AA28="",0,VLOOKUP(AA28,'points clubs'!$A$2:$B$51,2,FALSE))</f>
        <v>0</v>
      </c>
      <c r="AD28" s="41"/>
      <c r="AE28" s="25">
        <f>IF(AD28="",0,VLOOKUP(AD28,'points ind'!$A$2:$B$52,2,FALSE))</f>
        <v>0</v>
      </c>
      <c r="AF28" s="48">
        <f>IF(AD28="",0,VLOOKUP(AD28,'points clubs'!$A$2:$B$51,2,FALSE))</f>
        <v>0</v>
      </c>
      <c r="AG28" s="41">
        <v>8</v>
      </c>
      <c r="AH28" s="25">
        <f>IF(AG28="",0,VLOOKUP(AG28,'points ind'!$A$2:$B$52,2,FALSE))</f>
        <v>65</v>
      </c>
      <c r="AI28" s="48">
        <f>IF(AG28="",0,VLOOKUP(AG28,'points clubs'!$A$2:$B$51,2,FALSE))</f>
        <v>30</v>
      </c>
      <c r="AJ28" s="26">
        <f t="shared" si="2"/>
        <v>140</v>
      </c>
      <c r="AK28" s="63">
        <f t="shared" si="3"/>
        <v>19</v>
      </c>
      <c r="AL28" s="257">
        <f>LARGE((G28,M28,P28,S28,V28,Y28,AB28,AE28),1)+LARGE((G28,M28,P28,S28,V28,Y28,AB28,AE28),2)+LARGE((G28,M28,P28,S28,V28,Y28,AB28,AE28),3)+LARGE((G28,M28,P28,S28,V28,Y28,AB28,AE28),4)+AH28</f>
        <v>140</v>
      </c>
      <c r="AM28" s="258">
        <f t="shared" si="4"/>
        <v>19</v>
      </c>
      <c r="AN28" s="22">
        <f t="shared" si="5"/>
        <v>0</v>
      </c>
      <c r="AO28" s="23">
        <f t="shared" si="6"/>
        <v>0</v>
      </c>
      <c r="AP28" s="23">
        <f t="shared" si="7"/>
        <v>0</v>
      </c>
      <c r="AQ28" s="23">
        <f t="shared" si="8"/>
        <v>0</v>
      </c>
      <c r="AR28" s="23">
        <f t="shared" si="9"/>
        <v>0</v>
      </c>
      <c r="AS28" s="23">
        <f t="shared" si="10"/>
        <v>0</v>
      </c>
      <c r="AT28" s="23">
        <f t="shared" si="11"/>
        <v>0</v>
      </c>
      <c r="AU28" s="23">
        <f t="shared" si="12"/>
        <v>0</v>
      </c>
      <c r="AV28" s="23">
        <f t="shared" si="13"/>
        <v>0</v>
      </c>
      <c r="AW28" s="23">
        <f t="shared" si="14"/>
        <v>0</v>
      </c>
      <c r="AX28" s="23">
        <f t="shared" si="15"/>
        <v>0</v>
      </c>
      <c r="AY28" s="23">
        <f t="shared" si="16"/>
        <v>0</v>
      </c>
      <c r="AZ28" s="23">
        <f t="shared" si="17"/>
        <v>80</v>
      </c>
      <c r="BA28" s="23">
        <f t="shared" si="18"/>
        <v>0</v>
      </c>
      <c r="BB28" s="27">
        <f t="shared" si="19"/>
        <v>0</v>
      </c>
      <c r="BC28" s="226">
        <f t="shared" si="20"/>
        <v>0</v>
      </c>
    </row>
    <row r="29" spans="1:55" s="6" customFormat="1" ht="15" x14ac:dyDescent="0.25">
      <c r="A29" s="21">
        <f t="shared" si="1"/>
        <v>20</v>
      </c>
      <c r="B29" s="89" t="s">
        <v>96</v>
      </c>
      <c r="C29" s="90">
        <v>1999</v>
      </c>
      <c r="D29" s="90" t="s">
        <v>15</v>
      </c>
      <c r="E29" s="37">
        <v>2663749</v>
      </c>
      <c r="F29" s="52"/>
      <c r="G29" s="53">
        <f>IF(F29="",0,VLOOKUP(F29,'points ind'!$A$2:$B$52,2,FALSE))</f>
        <v>0</v>
      </c>
      <c r="H29" s="51">
        <f>IF(F29="",0,VLOOKUP(F29,'points clubs'!$A$2:$B$51,2,FALSE))</f>
        <v>0</v>
      </c>
      <c r="I29" s="52"/>
      <c r="J29" s="53">
        <f>IF(I29="",0,VLOOKUP(I29,'points ind'!$A$2:$B$52,2,FALSE))</f>
        <v>0</v>
      </c>
      <c r="K29" s="51">
        <f>IF(I29="",0,VLOOKUP(I29,'points clubs'!$A$2:$B$51,2,FALSE))</f>
        <v>0</v>
      </c>
      <c r="L29" s="41"/>
      <c r="M29" s="25">
        <f>IF(L29="",0,VLOOKUP(L29,'points ind'!$A$2:$B$52,2,FALSE))</f>
        <v>0</v>
      </c>
      <c r="N29" s="48">
        <f>IF(L29="",0,VLOOKUP(L29,'points clubs'!$A$2:$B$51,2,FALSE))</f>
        <v>0</v>
      </c>
      <c r="O29" s="52"/>
      <c r="P29" s="53">
        <f>IF(O29="",0,VLOOKUP(O29,'points ind'!$A$2:$B$52,2,FALSE))</f>
        <v>0</v>
      </c>
      <c r="Q29" s="51">
        <f>IF(O29="",0,VLOOKUP(O29,'points clubs'!$A$2:$B$51,2,FALSE))</f>
        <v>0</v>
      </c>
      <c r="R29" s="41">
        <v>12</v>
      </c>
      <c r="S29" s="25">
        <f>IF(R29="",0,VLOOKUP(R29,'points ind'!$A$2:$B$52,2,FALSE))</f>
        <v>48</v>
      </c>
      <c r="T29" s="48">
        <f>IF(R29="",0,VLOOKUP(R29,'points clubs'!$A$2:$B$51,2,FALSE))</f>
        <v>18</v>
      </c>
      <c r="U29" s="41"/>
      <c r="V29" s="25">
        <f>IF(U29="",0,VLOOKUP(U29,'points ind'!$A$2:$B$52,2,FALSE))</f>
        <v>0</v>
      </c>
      <c r="W29" s="48">
        <f>IF(U29="",0,VLOOKUP(U29,'points clubs'!$A$2:$B$51,2,FALSE))</f>
        <v>0</v>
      </c>
      <c r="X29" s="41">
        <v>3</v>
      </c>
      <c r="Y29" s="25">
        <f>IF(X29="",0,VLOOKUP(X29,'points ind'!$A$2:$B$52,2,FALSE))</f>
        <v>90</v>
      </c>
      <c r="Z29" s="48">
        <f>IF(X29="",0,VLOOKUP(X29,'points clubs'!$A$2:$B$51,2,FALSE))</f>
        <v>80</v>
      </c>
      <c r="AA29" s="261"/>
      <c r="AB29" s="262">
        <f>IF(AA29="",0,VLOOKUP(AA29,'points ind'!$A$2:$B$52,2,FALSE))</f>
        <v>0</v>
      </c>
      <c r="AC29" s="263">
        <f>IF(AA29="",0,VLOOKUP(AA29,'points clubs'!$A$2:$B$51,2,FALSE))</f>
        <v>0</v>
      </c>
      <c r="AD29" s="41"/>
      <c r="AE29" s="25">
        <f>IF(AD29="",0,VLOOKUP(AD29,'points ind'!$A$2:$B$52,2,FALSE))</f>
        <v>0</v>
      </c>
      <c r="AF29" s="48">
        <f>IF(AD29="",0,VLOOKUP(AD29,'points clubs'!$A$2:$B$51,2,FALSE))</f>
        <v>0</v>
      </c>
      <c r="AG29" s="41"/>
      <c r="AH29" s="25">
        <f>IF(AG29="",0,VLOOKUP(AG29,'points ind'!$A$2:$B$52,2,FALSE))</f>
        <v>0</v>
      </c>
      <c r="AI29" s="48">
        <f>IF(AG29="",0,VLOOKUP(AG29,'points clubs'!$A$2:$B$51,2,FALSE))</f>
        <v>0</v>
      </c>
      <c r="AJ29" s="26">
        <f t="shared" si="2"/>
        <v>138</v>
      </c>
      <c r="AK29" s="63">
        <f t="shared" si="3"/>
        <v>20</v>
      </c>
      <c r="AL29" s="257">
        <f>LARGE((G29,M29,P29,S29,V29,Y29,AB29,AE29),1)+LARGE((G29,M29,P29,S29,V29,Y29,AB29,AE29),2)+LARGE((G29,M29,P29,S29,V29,Y29,AB29,AE29),3)+LARGE((G29,M29,P29,S29,V29,Y29,AB29,AE29),4)+AH29</f>
        <v>138</v>
      </c>
      <c r="AM29" s="258">
        <f t="shared" si="4"/>
        <v>20</v>
      </c>
      <c r="AN29" s="22">
        <f t="shared" si="5"/>
        <v>0</v>
      </c>
      <c r="AO29" s="23">
        <f t="shared" si="6"/>
        <v>0</v>
      </c>
      <c r="AP29" s="23">
        <f t="shared" si="7"/>
        <v>0</v>
      </c>
      <c r="AQ29" s="23">
        <f t="shared" si="8"/>
        <v>0</v>
      </c>
      <c r="AR29" s="23">
        <f t="shared" si="9"/>
        <v>0</v>
      </c>
      <c r="AS29" s="23">
        <f t="shared" si="10"/>
        <v>98</v>
      </c>
      <c r="AT29" s="23">
        <f t="shared" si="11"/>
        <v>0</v>
      </c>
      <c r="AU29" s="23">
        <f t="shared" si="12"/>
        <v>0</v>
      </c>
      <c r="AV29" s="23">
        <f t="shared" si="13"/>
        <v>0</v>
      </c>
      <c r="AW29" s="23">
        <f t="shared" si="14"/>
        <v>0</v>
      </c>
      <c r="AX29" s="23">
        <f t="shared" si="15"/>
        <v>0</v>
      </c>
      <c r="AY29" s="23">
        <f t="shared" si="16"/>
        <v>0</v>
      </c>
      <c r="AZ29" s="23">
        <f t="shared" si="17"/>
        <v>0</v>
      </c>
      <c r="BA29" s="23">
        <f t="shared" si="18"/>
        <v>0</v>
      </c>
      <c r="BB29" s="27">
        <f t="shared" si="19"/>
        <v>0</v>
      </c>
      <c r="BC29" s="226">
        <f t="shared" si="20"/>
        <v>0</v>
      </c>
    </row>
    <row r="30" spans="1:55" s="6" customFormat="1" ht="15" x14ac:dyDescent="0.25">
      <c r="A30" s="21">
        <f t="shared" si="1"/>
        <v>21</v>
      </c>
      <c r="B30" s="91" t="s">
        <v>97</v>
      </c>
      <c r="C30" s="92">
        <v>2000</v>
      </c>
      <c r="D30" s="92" t="s">
        <v>17</v>
      </c>
      <c r="E30" s="37">
        <v>2654405</v>
      </c>
      <c r="F30" s="52"/>
      <c r="G30" s="53">
        <f>IF(F30="",0,VLOOKUP(F30,'points ind'!$A$2:$B$52,2,FALSE))</f>
        <v>0</v>
      </c>
      <c r="H30" s="51">
        <f>IF(F30="",0,VLOOKUP(F30,'points clubs'!$A$2:$B$51,2,FALSE))</f>
        <v>0</v>
      </c>
      <c r="I30" s="52"/>
      <c r="J30" s="53">
        <f>IF(I30="",0,VLOOKUP(I30,'points ind'!$A$2:$B$52,2,FALSE))</f>
        <v>0</v>
      </c>
      <c r="K30" s="51">
        <f>IF(I30="",0,VLOOKUP(I30,'points clubs'!$A$2:$B$51,2,FALSE))</f>
        <v>0</v>
      </c>
      <c r="L30" s="41">
        <v>11</v>
      </c>
      <c r="M30" s="25">
        <f>IF(L30="",0,VLOOKUP(L30,'points ind'!$A$2:$B$52,2,FALSE))</f>
        <v>50</v>
      </c>
      <c r="N30" s="48">
        <f>IF(L30="",0,VLOOKUP(L30,'points clubs'!$A$2:$B$51,2,FALSE))</f>
        <v>20</v>
      </c>
      <c r="O30" s="52"/>
      <c r="P30" s="53">
        <f>IF(O30="",0,VLOOKUP(O30,'points ind'!$A$2:$B$52,2,FALSE))</f>
        <v>0</v>
      </c>
      <c r="Q30" s="51">
        <f>IF(O30="",0,VLOOKUP(O30,'points clubs'!$A$2:$B$51,2,FALSE))</f>
        <v>0</v>
      </c>
      <c r="R30" s="41"/>
      <c r="S30" s="25">
        <f>IF(R30="",0,VLOOKUP(R30,'points ind'!$A$2:$B$52,2,FALSE))</f>
        <v>0</v>
      </c>
      <c r="T30" s="48">
        <f>IF(R30="",0,VLOOKUP(R30,'points clubs'!$A$2:$B$51,2,FALSE))</f>
        <v>0</v>
      </c>
      <c r="U30" s="41"/>
      <c r="V30" s="25">
        <f>IF(U30="",0,VLOOKUP(U30,'points ind'!$A$2:$B$52,2,FALSE))</f>
        <v>0</v>
      </c>
      <c r="W30" s="48">
        <f>IF(U30="",0,VLOOKUP(U30,'points clubs'!$A$2:$B$51,2,FALSE))</f>
        <v>0</v>
      </c>
      <c r="X30" s="41">
        <v>18</v>
      </c>
      <c r="Y30" s="25">
        <f>IF(X30="",0,VLOOKUP(X30,'points ind'!$A$2:$B$52,2,FALSE))</f>
        <v>36</v>
      </c>
      <c r="Z30" s="48">
        <f>IF(X30="",0,VLOOKUP(X30,'points clubs'!$A$2:$B$51,2,FALSE))</f>
        <v>6</v>
      </c>
      <c r="AA30" s="261"/>
      <c r="AB30" s="262">
        <f>IF(AA30="",0,VLOOKUP(AA30,'points ind'!$A$2:$B$52,2,FALSE))</f>
        <v>0</v>
      </c>
      <c r="AC30" s="263">
        <f>IF(AA30="",0,VLOOKUP(AA30,'points clubs'!$A$2:$B$51,2,FALSE))</f>
        <v>0</v>
      </c>
      <c r="AD30" s="41">
        <v>14</v>
      </c>
      <c r="AE30" s="25">
        <f>IF(AD30="",0,VLOOKUP(AD30,'points ind'!$A$2:$B$52,2,FALSE))</f>
        <v>44</v>
      </c>
      <c r="AF30" s="48">
        <f>IF(AD30="",0,VLOOKUP(AD30,'points clubs'!$A$2:$B$51,2,FALSE))</f>
        <v>14</v>
      </c>
      <c r="AG30" s="41"/>
      <c r="AH30" s="25">
        <f>IF(AG30="",0,VLOOKUP(AG30,'points ind'!$A$2:$B$52,2,FALSE))</f>
        <v>0</v>
      </c>
      <c r="AI30" s="48">
        <f>IF(AG30="",0,VLOOKUP(AG30,'points clubs'!$A$2:$B$51,2,FALSE))</f>
        <v>0</v>
      </c>
      <c r="AJ30" s="26">
        <f t="shared" si="2"/>
        <v>130</v>
      </c>
      <c r="AK30" s="63">
        <f t="shared" si="3"/>
        <v>21</v>
      </c>
      <c r="AL30" s="257">
        <f>LARGE((G30,M30,P30,S30,V30,Y30,AB30,AE30),1)+LARGE((G30,M30,P30,S30,V30,Y30,AB30,AE30),2)+LARGE((G30,M30,P30,S30,V30,Y30,AB30,AE30),3)+LARGE((G30,M30,P30,S30,V30,Y30,AB30,AE30),4)+AH30</f>
        <v>130</v>
      </c>
      <c r="AM30" s="258">
        <f t="shared" si="4"/>
        <v>21</v>
      </c>
      <c r="AN30" s="22">
        <f t="shared" si="5"/>
        <v>0</v>
      </c>
      <c r="AO30" s="23">
        <f t="shared" si="6"/>
        <v>0</v>
      </c>
      <c r="AP30" s="23">
        <f t="shared" si="7"/>
        <v>0</v>
      </c>
      <c r="AQ30" s="23">
        <f t="shared" si="8"/>
        <v>0</v>
      </c>
      <c r="AR30" s="23">
        <f t="shared" si="9"/>
        <v>0</v>
      </c>
      <c r="AS30" s="23">
        <f t="shared" si="10"/>
        <v>0</v>
      </c>
      <c r="AT30" s="23">
        <f t="shared" si="11"/>
        <v>0</v>
      </c>
      <c r="AU30" s="23">
        <f t="shared" si="12"/>
        <v>40</v>
      </c>
      <c r="AV30" s="23">
        <f t="shared" si="13"/>
        <v>0</v>
      </c>
      <c r="AW30" s="23">
        <f t="shared" si="14"/>
        <v>0</v>
      </c>
      <c r="AX30" s="23">
        <f t="shared" si="15"/>
        <v>0</v>
      </c>
      <c r="AY30" s="23">
        <f t="shared" si="16"/>
        <v>0</v>
      </c>
      <c r="AZ30" s="23">
        <f t="shared" si="17"/>
        <v>0</v>
      </c>
      <c r="BA30" s="23">
        <f t="shared" si="18"/>
        <v>0</v>
      </c>
      <c r="BB30" s="27">
        <f t="shared" si="19"/>
        <v>0</v>
      </c>
      <c r="BC30" s="226">
        <f t="shared" si="20"/>
        <v>0</v>
      </c>
    </row>
    <row r="31" spans="1:55" s="6" customFormat="1" ht="15" x14ac:dyDescent="0.25">
      <c r="A31" s="21">
        <f t="shared" si="1"/>
        <v>21</v>
      </c>
      <c r="B31" s="96" t="s">
        <v>100</v>
      </c>
      <c r="C31" s="92">
        <v>2000</v>
      </c>
      <c r="D31" s="92" t="s">
        <v>15</v>
      </c>
      <c r="E31" s="37">
        <v>2660273</v>
      </c>
      <c r="F31" s="52"/>
      <c r="G31" s="53">
        <f>IF(F31="",0,VLOOKUP(F31,'points ind'!$A$2:$B$52,2,FALSE))</f>
        <v>0</v>
      </c>
      <c r="H31" s="51">
        <f>IF(F31="",0,VLOOKUP(F31,'points clubs'!$A$2:$B$51,2,FALSE))</f>
        <v>0</v>
      </c>
      <c r="I31" s="52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/>
      <c r="M31" s="25">
        <f>IF(L31="",0,VLOOKUP(L31,'points ind'!$A$2:$B$52,2,FALSE))</f>
        <v>0</v>
      </c>
      <c r="N31" s="48">
        <f>IF(L31="",0,VLOOKUP(L31,'points clubs'!$A$2:$B$51,2,FALSE))</f>
        <v>0</v>
      </c>
      <c r="O31" s="52"/>
      <c r="P31" s="53">
        <f>IF(O31="",0,VLOOKUP(O31,'points ind'!$A$2:$B$52,2,FALSE))</f>
        <v>0</v>
      </c>
      <c r="Q31" s="51">
        <f>IF(O31="",0,VLOOKUP(O31,'points clubs'!$A$2:$B$51,2,FALSE))</f>
        <v>0</v>
      </c>
      <c r="R31" s="41">
        <v>10</v>
      </c>
      <c r="S31" s="25">
        <f>IF(R31="",0,VLOOKUP(R31,'points ind'!$A$2:$B$52,2,FALSE))</f>
        <v>55</v>
      </c>
      <c r="T31" s="48">
        <f>IF(R31="",0,VLOOKUP(R31,'points clubs'!$A$2:$B$51,2,FALSE))</f>
        <v>22</v>
      </c>
      <c r="U31" s="41"/>
      <c r="V31" s="25">
        <f>IF(U31="",0,VLOOKUP(U31,'points ind'!$A$2:$B$52,2,FALSE))</f>
        <v>0</v>
      </c>
      <c r="W31" s="48">
        <f>IF(U31="",0,VLOOKUP(U31,'points clubs'!$A$2:$B$51,2,FALSE))</f>
        <v>0</v>
      </c>
      <c r="X31" s="41"/>
      <c r="Y31" s="25">
        <f>IF(X31="",0,VLOOKUP(X31,'points ind'!$A$2:$B$52,2,FALSE))</f>
        <v>0</v>
      </c>
      <c r="Z31" s="48">
        <f>IF(X31="",0,VLOOKUP(X31,'points clubs'!$A$2:$B$51,2,FALSE))</f>
        <v>0</v>
      </c>
      <c r="AA31" s="261"/>
      <c r="AB31" s="262">
        <f>IF(AA31="",0,VLOOKUP(AA31,'points ind'!$A$2:$B$52,2,FALSE))</f>
        <v>0</v>
      </c>
      <c r="AC31" s="263">
        <f>IF(AA31="",0,VLOOKUP(AA31,'points clubs'!$A$2:$B$51,2,FALSE))</f>
        <v>0</v>
      </c>
      <c r="AD31" s="41"/>
      <c r="AE31" s="25">
        <f>IF(AD31="",0,VLOOKUP(AD31,'points ind'!$A$2:$B$52,2,FALSE))</f>
        <v>0</v>
      </c>
      <c r="AF31" s="48">
        <f>IF(AD31="",0,VLOOKUP(AD31,'points clubs'!$A$2:$B$51,2,FALSE))</f>
        <v>0</v>
      </c>
      <c r="AG31" s="41">
        <v>6</v>
      </c>
      <c r="AH31" s="25">
        <f>IF(AG31="",0,VLOOKUP(AG31,'points ind'!$A$2:$B$52,2,FALSE))</f>
        <v>75</v>
      </c>
      <c r="AI31" s="48">
        <f>IF(AG31="",0,VLOOKUP(AG31,'points clubs'!$A$2:$B$51,2,FALSE))</f>
        <v>50</v>
      </c>
      <c r="AJ31" s="26">
        <f t="shared" si="2"/>
        <v>130</v>
      </c>
      <c r="AK31" s="63">
        <f t="shared" si="3"/>
        <v>21</v>
      </c>
      <c r="AL31" s="257">
        <f>LARGE((G31,M31,P31,S31,V31,Y31,AB31,AE31),1)+LARGE((G31,M31,P31,S31,V31,Y31,AB31,AE31),2)+LARGE((G31,M31,P31,S31,V31,Y31,AB31,AE31),3)+LARGE((G31,M31,P31,S31,V31,Y31,AB31,AE31),4)+AH31</f>
        <v>130</v>
      </c>
      <c r="AM31" s="258">
        <f t="shared" si="4"/>
        <v>21</v>
      </c>
      <c r="AN31" s="22">
        <f t="shared" si="5"/>
        <v>0</v>
      </c>
      <c r="AO31" s="23">
        <f t="shared" si="6"/>
        <v>0</v>
      </c>
      <c r="AP31" s="23">
        <f t="shared" si="7"/>
        <v>0</v>
      </c>
      <c r="AQ31" s="23">
        <f t="shared" si="8"/>
        <v>0</v>
      </c>
      <c r="AR31" s="23">
        <f t="shared" si="9"/>
        <v>0</v>
      </c>
      <c r="AS31" s="23">
        <f t="shared" si="10"/>
        <v>72</v>
      </c>
      <c r="AT31" s="23">
        <f t="shared" si="11"/>
        <v>0</v>
      </c>
      <c r="AU31" s="23">
        <f t="shared" si="12"/>
        <v>0</v>
      </c>
      <c r="AV31" s="23">
        <f t="shared" si="13"/>
        <v>0</v>
      </c>
      <c r="AW31" s="23">
        <f t="shared" si="14"/>
        <v>0</v>
      </c>
      <c r="AX31" s="23">
        <f t="shared" si="15"/>
        <v>0</v>
      </c>
      <c r="AY31" s="23">
        <f t="shared" si="16"/>
        <v>0</v>
      </c>
      <c r="AZ31" s="23">
        <f t="shared" si="17"/>
        <v>0</v>
      </c>
      <c r="BA31" s="23">
        <f t="shared" si="18"/>
        <v>0</v>
      </c>
      <c r="BB31" s="27">
        <f t="shared" si="19"/>
        <v>0</v>
      </c>
      <c r="BC31" s="226">
        <f t="shared" si="20"/>
        <v>0</v>
      </c>
    </row>
    <row r="32" spans="1:55" ht="15" x14ac:dyDescent="0.25">
      <c r="A32" s="21">
        <f t="shared" si="1"/>
        <v>23</v>
      </c>
      <c r="B32" s="89" t="s">
        <v>430</v>
      </c>
      <c r="C32" s="90">
        <v>2000</v>
      </c>
      <c r="D32" s="90" t="s">
        <v>13</v>
      </c>
      <c r="E32" s="38">
        <v>2647376</v>
      </c>
      <c r="F32" s="52"/>
      <c r="G32" s="53">
        <f>IF(F32="",0,VLOOKUP(F32,'points ind'!$A$2:$B$52,2,FALSE))</f>
        <v>0</v>
      </c>
      <c r="H32" s="51">
        <f>IF(F32="",0,VLOOKUP(F32,'points clubs'!$A$2:$B$51,2,FALSE))</f>
        <v>0</v>
      </c>
      <c r="I32" s="52"/>
      <c r="J32" s="53">
        <f>IF(I32="",0,VLOOKUP(I32,'points ind'!$A$2:$B$52,2,FALSE))</f>
        <v>0</v>
      </c>
      <c r="K32" s="51">
        <f>IF(I32="",0,VLOOKUP(I32,'points clubs'!$A$2:$B$51,2,FALSE))</f>
        <v>0</v>
      </c>
      <c r="L32" s="41"/>
      <c r="M32" s="25">
        <f>IF(L32="",0,VLOOKUP(L32,'points ind'!$A$2:$B$52,2,FALSE))</f>
        <v>0</v>
      </c>
      <c r="N32" s="48">
        <f>IF(L32="",0,VLOOKUP(L32,'points clubs'!$A$2:$B$51,2,FALSE))</f>
        <v>0</v>
      </c>
      <c r="O32" s="54"/>
      <c r="P32" s="53">
        <f>IF(O32="",0,VLOOKUP(O32,'points ind'!$A$2:$B$52,2,FALSE))</f>
        <v>0</v>
      </c>
      <c r="Q32" s="51">
        <f>IF(O32="",0,VLOOKUP(O32,'points clubs'!$A$2:$B$51,2,FALSE))</f>
        <v>0</v>
      </c>
      <c r="R32" s="42">
        <v>20</v>
      </c>
      <c r="S32" s="25">
        <f>IF(R32="",0,VLOOKUP(R32,'points ind'!$A$2:$B$52,2,FALSE))</f>
        <v>32</v>
      </c>
      <c r="T32" s="48">
        <f>IF(R32="",0,VLOOKUP(R32,'points clubs'!$A$2:$B$51,2,FALSE))</f>
        <v>2</v>
      </c>
      <c r="U32" s="41"/>
      <c r="V32" s="25">
        <f>IF(U32="",0,VLOOKUP(U32,'points ind'!$A$2:$B$52,2,FALSE))</f>
        <v>0</v>
      </c>
      <c r="W32" s="48">
        <f>IF(U32="",0,VLOOKUP(U32,'points clubs'!$A$2:$B$51,2,FALSE))</f>
        <v>0</v>
      </c>
      <c r="X32" s="41">
        <v>6</v>
      </c>
      <c r="Y32" s="25">
        <f>IF(X32="",0,VLOOKUP(X32,'points ind'!$A$2:$B$52,2,FALSE))</f>
        <v>75</v>
      </c>
      <c r="Z32" s="48">
        <f>IF(X32="",0,VLOOKUP(X32,'points clubs'!$A$2:$B$51,2,FALSE))</f>
        <v>50</v>
      </c>
      <c r="AA32" s="261"/>
      <c r="AB32" s="262">
        <f>IF(AA32="",0,VLOOKUP(AA32,'points ind'!$A$2:$B$52,2,FALSE))</f>
        <v>0</v>
      </c>
      <c r="AC32" s="263">
        <f>IF(AA32="",0,VLOOKUP(AA32,'points clubs'!$A$2:$B$51,2,FALSE))</f>
        <v>0</v>
      </c>
      <c r="AD32" s="41"/>
      <c r="AE32" s="25">
        <f>IF(AD32="",0,VLOOKUP(AD32,'points ind'!$A$2:$B$52,2,FALSE))</f>
        <v>0</v>
      </c>
      <c r="AF32" s="48">
        <f>IF(AD32="",0,VLOOKUP(AD32,'points clubs'!$A$2:$B$51,2,FALSE))</f>
        <v>0</v>
      </c>
      <c r="AG32" s="41"/>
      <c r="AH32" s="25">
        <f>IF(AG32="",0,VLOOKUP(AG32,'points ind'!$A$2:$B$52,2,FALSE))</f>
        <v>0</v>
      </c>
      <c r="AI32" s="48">
        <f>IF(AG32="",0,VLOOKUP(AG32,'points clubs'!$A$2:$B$51,2,FALSE))</f>
        <v>0</v>
      </c>
      <c r="AJ32" s="26">
        <f t="shared" si="2"/>
        <v>107</v>
      </c>
      <c r="AK32" s="63">
        <f t="shared" si="3"/>
        <v>23</v>
      </c>
      <c r="AL32" s="257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107</v>
      </c>
      <c r="AM32" s="258">
        <f t="shared" si="4"/>
        <v>23</v>
      </c>
      <c r="AN32" s="22">
        <f t="shared" si="5"/>
        <v>0</v>
      </c>
      <c r="AO32" s="23">
        <f t="shared" si="6"/>
        <v>0</v>
      </c>
      <c r="AP32" s="23">
        <f t="shared" si="7"/>
        <v>0</v>
      </c>
      <c r="AQ32" s="23">
        <f t="shared" si="8"/>
        <v>52</v>
      </c>
      <c r="AR32" s="23">
        <f t="shared" si="9"/>
        <v>0</v>
      </c>
      <c r="AS32" s="23">
        <f t="shared" si="10"/>
        <v>0</v>
      </c>
      <c r="AT32" s="23">
        <f t="shared" si="11"/>
        <v>0</v>
      </c>
      <c r="AU32" s="23">
        <f t="shared" si="12"/>
        <v>0</v>
      </c>
      <c r="AV32" s="23">
        <f t="shared" si="13"/>
        <v>0</v>
      </c>
      <c r="AW32" s="23">
        <f t="shared" si="14"/>
        <v>0</v>
      </c>
      <c r="AX32" s="23">
        <f t="shared" si="15"/>
        <v>0</v>
      </c>
      <c r="AY32" s="23">
        <f t="shared" si="16"/>
        <v>0</v>
      </c>
      <c r="AZ32" s="23">
        <f t="shared" si="17"/>
        <v>0</v>
      </c>
      <c r="BA32" s="23">
        <f t="shared" si="18"/>
        <v>0</v>
      </c>
      <c r="BB32" s="27">
        <f t="shared" si="19"/>
        <v>0</v>
      </c>
      <c r="BC32" s="226">
        <f t="shared" si="20"/>
        <v>0</v>
      </c>
    </row>
    <row r="33" spans="1:57" ht="15" x14ac:dyDescent="0.25">
      <c r="A33" s="21">
        <f t="shared" si="1"/>
        <v>24</v>
      </c>
      <c r="B33" s="91" t="s">
        <v>121</v>
      </c>
      <c r="C33" s="92">
        <v>2000</v>
      </c>
      <c r="D33" s="92" t="s">
        <v>15</v>
      </c>
      <c r="E33" s="37">
        <v>2654500</v>
      </c>
      <c r="F33" s="52"/>
      <c r="G33" s="53">
        <f>IF(F33="",0,VLOOKUP(F33,'points ind'!$A$2:$B$52,2,FALSE))</f>
        <v>0</v>
      </c>
      <c r="H33" s="51">
        <f>IF(F33="",0,VLOOKUP(F33,'points clubs'!$A$2:$B$51,2,FALSE))</f>
        <v>0</v>
      </c>
      <c r="I33" s="52"/>
      <c r="J33" s="53">
        <f>IF(I33="",0,VLOOKUP(I33,'points ind'!$A$2:$B$52,2,FALSE))</f>
        <v>0</v>
      </c>
      <c r="K33" s="51">
        <f>IF(I33="",0,VLOOKUP(I33,'points clubs'!$A$2:$B$51,2,FALSE))</f>
        <v>0</v>
      </c>
      <c r="L33" s="41">
        <v>2</v>
      </c>
      <c r="M33" s="25">
        <f>IF(L33="",0,VLOOKUP(L33,'points ind'!$A$2:$B$52,2,FALSE))</f>
        <v>95</v>
      </c>
      <c r="N33" s="48">
        <f>IF(L33="",0,VLOOKUP(L33,'points clubs'!$A$2:$B$51,2,FALSE))</f>
        <v>90</v>
      </c>
      <c r="O33" s="52"/>
      <c r="P33" s="53">
        <f>IF(O33="",0,VLOOKUP(O33,'points ind'!$A$2:$B$52,2,FALSE))</f>
        <v>0</v>
      </c>
      <c r="Q33" s="51">
        <f>IF(O33="",0,VLOOKUP(O33,'points clubs'!$A$2:$B$51,2,FALSE))</f>
        <v>0</v>
      </c>
      <c r="R33" s="41"/>
      <c r="S33" s="25">
        <f>IF(R33="",0,VLOOKUP(R33,'points ind'!$A$2:$B$52,2,FALSE))</f>
        <v>0</v>
      </c>
      <c r="T33" s="48">
        <f>IF(R33="",0,VLOOKUP(R33,'points clubs'!$A$2:$B$51,2,FALSE))</f>
        <v>0</v>
      </c>
      <c r="U33" s="41"/>
      <c r="V33" s="25">
        <f>IF(U33="",0,VLOOKUP(U33,'points ind'!$A$2:$B$52,2,FALSE))</f>
        <v>0</v>
      </c>
      <c r="W33" s="48">
        <f>IF(U33="",0,VLOOKUP(U33,'points clubs'!$A$2:$B$51,2,FALSE))</f>
        <v>0</v>
      </c>
      <c r="X33" s="41"/>
      <c r="Y33" s="25">
        <f>IF(X33="",0,VLOOKUP(X33,'points ind'!$A$2:$B$52,2,FALSE))</f>
        <v>0</v>
      </c>
      <c r="Z33" s="48">
        <f>IF(X33="",0,VLOOKUP(X33,'points clubs'!$A$2:$B$51,2,FALSE))</f>
        <v>0</v>
      </c>
      <c r="AA33" s="261"/>
      <c r="AB33" s="262">
        <f>IF(AA33="",0,VLOOKUP(AA33,'points ind'!$A$2:$B$52,2,FALSE))</f>
        <v>0</v>
      </c>
      <c r="AC33" s="263">
        <f>IF(AA33="",0,VLOOKUP(AA33,'points clubs'!$A$2:$B$51,2,FALSE))</f>
        <v>0</v>
      </c>
      <c r="AD33" s="41"/>
      <c r="AE33" s="25">
        <f>IF(AD33="",0,VLOOKUP(AD33,'points ind'!$A$2:$B$52,2,FALSE))</f>
        <v>0</v>
      </c>
      <c r="AF33" s="48">
        <f>IF(AD33="",0,VLOOKUP(AD33,'points clubs'!$A$2:$B$51,2,FALSE))</f>
        <v>0</v>
      </c>
      <c r="AG33" s="41"/>
      <c r="AH33" s="25">
        <f>IF(AG33="",0,VLOOKUP(AG33,'points ind'!$A$2:$B$52,2,FALSE))</f>
        <v>0</v>
      </c>
      <c r="AI33" s="48">
        <f>IF(AG33="",0,VLOOKUP(AG33,'points clubs'!$A$2:$B$51,2,FALSE))</f>
        <v>0</v>
      </c>
      <c r="AJ33" s="26">
        <f t="shared" si="2"/>
        <v>95</v>
      </c>
      <c r="AK33" s="63">
        <f t="shared" si="3"/>
        <v>24</v>
      </c>
      <c r="AL33" s="257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95</v>
      </c>
      <c r="AM33" s="258">
        <f t="shared" si="4"/>
        <v>24</v>
      </c>
      <c r="AN33" s="22">
        <f t="shared" si="5"/>
        <v>0</v>
      </c>
      <c r="AO33" s="23">
        <f t="shared" si="6"/>
        <v>0</v>
      </c>
      <c r="AP33" s="23">
        <f t="shared" si="7"/>
        <v>0</v>
      </c>
      <c r="AQ33" s="23">
        <f t="shared" si="8"/>
        <v>0</v>
      </c>
      <c r="AR33" s="23">
        <f t="shared" si="9"/>
        <v>0</v>
      </c>
      <c r="AS33" s="23">
        <f t="shared" si="10"/>
        <v>90</v>
      </c>
      <c r="AT33" s="23">
        <f t="shared" si="11"/>
        <v>0</v>
      </c>
      <c r="AU33" s="23">
        <f t="shared" si="12"/>
        <v>0</v>
      </c>
      <c r="AV33" s="23">
        <f t="shared" si="13"/>
        <v>0</v>
      </c>
      <c r="AW33" s="23">
        <f t="shared" si="14"/>
        <v>0</v>
      </c>
      <c r="AX33" s="23">
        <f t="shared" si="15"/>
        <v>0</v>
      </c>
      <c r="AY33" s="23">
        <f t="shared" si="16"/>
        <v>0</v>
      </c>
      <c r="AZ33" s="23">
        <f t="shared" si="17"/>
        <v>0</v>
      </c>
      <c r="BA33" s="23">
        <f t="shared" si="18"/>
        <v>0</v>
      </c>
      <c r="BB33" s="27">
        <f t="shared" si="19"/>
        <v>0</v>
      </c>
      <c r="BC33" s="226">
        <f t="shared" si="20"/>
        <v>0</v>
      </c>
    </row>
    <row r="34" spans="1:57" ht="15" x14ac:dyDescent="0.25">
      <c r="A34" s="21">
        <f t="shared" si="1"/>
        <v>25</v>
      </c>
      <c r="B34" s="94" t="s">
        <v>99</v>
      </c>
      <c r="C34" s="95">
        <v>1999</v>
      </c>
      <c r="D34" s="95" t="s">
        <v>21</v>
      </c>
      <c r="E34" s="37">
        <v>2665194</v>
      </c>
      <c r="F34" s="54"/>
      <c r="G34" s="53">
        <f>IF(F34="",0,VLOOKUP(F34,'points ind'!$A$2:$B$52,2,FALSE))</f>
        <v>0</v>
      </c>
      <c r="H34" s="51">
        <f>IF(F34="",0,VLOOKUP(F34,'points clubs'!$A$2:$B$51,2,FALSE))</f>
        <v>0</v>
      </c>
      <c r="I34" s="54"/>
      <c r="J34" s="53">
        <f>IF(I34="",0,VLOOKUP(I34,'points ind'!$A$2:$B$52,2,FALSE))</f>
        <v>0</v>
      </c>
      <c r="K34" s="51">
        <f>IF(I34="",0,VLOOKUP(I34,'points clubs'!$A$2:$B$51,2,FALSE))</f>
        <v>0</v>
      </c>
      <c r="L34" s="42"/>
      <c r="M34" s="25">
        <f>IF(L34="",0,VLOOKUP(L34,'points ind'!$A$2:$B$52,2,FALSE))</f>
        <v>0</v>
      </c>
      <c r="N34" s="48">
        <f>IF(L34="",0,VLOOKUP(L34,'points clubs'!$A$2:$B$51,2,FALSE))</f>
        <v>0</v>
      </c>
      <c r="O34" s="52"/>
      <c r="P34" s="53">
        <f>IF(O34="",0,VLOOKUP(O34,'points ind'!$A$2:$B$52,2,FALSE))</f>
        <v>0</v>
      </c>
      <c r="Q34" s="51">
        <f>IF(O34="",0,VLOOKUP(O34,'points clubs'!$A$2:$B$51,2,FALSE))</f>
        <v>0</v>
      </c>
      <c r="R34" s="41">
        <v>26</v>
      </c>
      <c r="S34" s="25">
        <f>IF(R34="",0,VLOOKUP(R34,'points ind'!$A$2:$B$52,2,FALSE))</f>
        <v>20</v>
      </c>
      <c r="T34" s="48">
        <f>IF(R34="",0,VLOOKUP(R34,'points clubs'!$A$2:$B$51,2,FALSE))</f>
        <v>0</v>
      </c>
      <c r="U34" s="41">
        <v>7</v>
      </c>
      <c r="V34" s="25">
        <f>IF(U34="",0,VLOOKUP(U34,'points ind'!$A$2:$B$52,2,FALSE))</f>
        <v>70</v>
      </c>
      <c r="W34" s="48">
        <f>IF(U34="",0,VLOOKUP(U34,'points clubs'!$A$2:$B$51,2,FALSE))</f>
        <v>40</v>
      </c>
      <c r="X34" s="41"/>
      <c r="Y34" s="25">
        <f>IF(X34="",0,VLOOKUP(X34,'points ind'!$A$2:$B$52,2,FALSE))</f>
        <v>0</v>
      </c>
      <c r="Z34" s="48">
        <f>IF(X34="",0,VLOOKUP(X34,'points clubs'!$A$2:$B$51,2,FALSE))</f>
        <v>0</v>
      </c>
      <c r="AA34" s="261"/>
      <c r="AB34" s="262">
        <f>IF(AA34="",0,VLOOKUP(AA34,'points ind'!$A$2:$B$52,2,FALSE))</f>
        <v>0</v>
      </c>
      <c r="AC34" s="263">
        <f>IF(AA34="",0,VLOOKUP(AA34,'points clubs'!$A$2:$B$51,2,FALSE))</f>
        <v>0</v>
      </c>
      <c r="AD34" s="41"/>
      <c r="AE34" s="25">
        <f>IF(AD34="",0,VLOOKUP(AD34,'points ind'!$A$2:$B$52,2,FALSE))</f>
        <v>0</v>
      </c>
      <c r="AF34" s="48">
        <f>IF(AD34="",0,VLOOKUP(AD34,'points clubs'!$A$2:$B$51,2,FALSE))</f>
        <v>0</v>
      </c>
      <c r="AG34" s="41"/>
      <c r="AH34" s="25">
        <f>IF(AG34="",0,VLOOKUP(AG34,'points ind'!$A$2:$B$52,2,FALSE))</f>
        <v>0</v>
      </c>
      <c r="AI34" s="48">
        <f>IF(AG34="",0,VLOOKUP(AG34,'points clubs'!$A$2:$B$51,2,FALSE))</f>
        <v>0</v>
      </c>
      <c r="AJ34" s="26">
        <f t="shared" si="2"/>
        <v>90</v>
      </c>
      <c r="AK34" s="63">
        <f t="shared" si="3"/>
        <v>25</v>
      </c>
      <c r="AL34" s="257">
        <f>LARGE((G34,M34,P34,S34,V34,Y34,AB34,AE34),1)+LARGE((G34,M34,P34,S34,V34,Y34,AB34,AE34),2)+LARGE((G34,M34,P34,S34,V34,Y34,AB34,AE34),3)+LARGE((G34,M34,P34,S34,V34,Y34,AB34,AE34),4)+AH34</f>
        <v>90</v>
      </c>
      <c r="AM34" s="258">
        <f t="shared" si="4"/>
        <v>25</v>
      </c>
      <c r="AN34" s="22">
        <f t="shared" si="5"/>
        <v>0</v>
      </c>
      <c r="AO34" s="23">
        <f t="shared" si="6"/>
        <v>0</v>
      </c>
      <c r="AP34" s="23">
        <f t="shared" si="7"/>
        <v>0</v>
      </c>
      <c r="AQ34" s="23">
        <f t="shared" si="8"/>
        <v>0</v>
      </c>
      <c r="AR34" s="23">
        <f t="shared" si="9"/>
        <v>0</v>
      </c>
      <c r="AS34" s="23">
        <f t="shared" si="10"/>
        <v>0</v>
      </c>
      <c r="AT34" s="23">
        <f t="shared" si="11"/>
        <v>0</v>
      </c>
      <c r="AU34" s="23">
        <f t="shared" si="12"/>
        <v>0</v>
      </c>
      <c r="AV34" s="23">
        <f t="shared" si="13"/>
        <v>0</v>
      </c>
      <c r="AW34" s="23">
        <f t="shared" si="14"/>
        <v>0</v>
      </c>
      <c r="AX34" s="23">
        <f t="shared" si="15"/>
        <v>0</v>
      </c>
      <c r="AY34" s="23">
        <f t="shared" si="16"/>
        <v>40</v>
      </c>
      <c r="AZ34" s="23">
        <f t="shared" si="17"/>
        <v>0</v>
      </c>
      <c r="BA34" s="23">
        <f t="shared" si="18"/>
        <v>0</v>
      </c>
      <c r="BB34" s="27">
        <f t="shared" si="19"/>
        <v>0</v>
      </c>
      <c r="BC34" s="226">
        <f t="shared" si="20"/>
        <v>0</v>
      </c>
    </row>
    <row r="35" spans="1:57" ht="15" x14ac:dyDescent="0.25">
      <c r="A35" s="21">
        <f t="shared" si="1"/>
        <v>26</v>
      </c>
      <c r="B35" s="89" t="s">
        <v>109</v>
      </c>
      <c r="C35" s="90">
        <v>1999</v>
      </c>
      <c r="D35" s="90" t="s">
        <v>15</v>
      </c>
      <c r="E35" s="39">
        <v>2649033</v>
      </c>
      <c r="F35" s="52"/>
      <c r="G35" s="53">
        <f>IF(F35="",0,VLOOKUP(F35,'points ind'!$A$2:$B$52,2,FALSE))</f>
        <v>0</v>
      </c>
      <c r="H35" s="51">
        <f>IF(F35="",0,VLOOKUP(F35,'points clubs'!$A$2:$B$51,2,FALSE))</f>
        <v>0</v>
      </c>
      <c r="I35" s="52"/>
      <c r="J35" s="53">
        <f>IF(I35="",0,VLOOKUP(I35,'points ind'!$A$2:$B$52,2,FALSE))</f>
        <v>0</v>
      </c>
      <c r="K35" s="51">
        <f>IF(I35="",0,VLOOKUP(I35,'points clubs'!$A$2:$B$51,2,FALSE))</f>
        <v>0</v>
      </c>
      <c r="L35" s="41"/>
      <c r="M35" s="25">
        <f>IF(L35="",0,VLOOKUP(L35,'points ind'!$A$2:$B$52,2,FALSE))</f>
        <v>0</v>
      </c>
      <c r="N35" s="48">
        <f>IF(L35="",0,VLOOKUP(L35,'points clubs'!$A$2:$B$51,2,FALSE))</f>
        <v>0</v>
      </c>
      <c r="O35" s="52"/>
      <c r="P35" s="53">
        <f>IF(O35="",0,VLOOKUP(O35,'points ind'!$A$2:$B$52,2,FALSE))</f>
        <v>0</v>
      </c>
      <c r="Q35" s="51">
        <f>IF(O35="",0,VLOOKUP(O35,'points clubs'!$A$2:$B$51,2,FALSE))</f>
        <v>0</v>
      </c>
      <c r="R35" s="41">
        <v>18</v>
      </c>
      <c r="S35" s="25">
        <f>IF(R35="",0,VLOOKUP(R35,'points ind'!$A$2:$B$52,2,FALSE))</f>
        <v>36</v>
      </c>
      <c r="T35" s="48">
        <f>IF(R35="",0,VLOOKUP(R35,'points clubs'!$A$2:$B$51,2,FALSE))</f>
        <v>6</v>
      </c>
      <c r="U35" s="41"/>
      <c r="V35" s="25">
        <f>IF(U35="",0,VLOOKUP(U35,'points ind'!$A$2:$B$52,2,FALSE))</f>
        <v>0</v>
      </c>
      <c r="W35" s="48">
        <f>IF(U35="",0,VLOOKUP(U35,'points clubs'!$A$2:$B$51,2,FALSE))</f>
        <v>0</v>
      </c>
      <c r="X35" s="41">
        <v>11</v>
      </c>
      <c r="Y35" s="25">
        <f>IF(X35="",0,VLOOKUP(X35,'points ind'!$A$2:$B$52,2,FALSE))</f>
        <v>50</v>
      </c>
      <c r="Z35" s="48">
        <f>IF(X35="",0,VLOOKUP(X35,'points clubs'!$A$2:$B$51,2,FALSE))</f>
        <v>20</v>
      </c>
      <c r="AA35" s="261"/>
      <c r="AB35" s="262">
        <f>IF(AA35="",0,VLOOKUP(AA35,'points ind'!$A$2:$B$52,2,FALSE))</f>
        <v>0</v>
      </c>
      <c r="AC35" s="263">
        <f>IF(AA35="",0,VLOOKUP(AA35,'points clubs'!$A$2:$B$51,2,FALSE))</f>
        <v>0</v>
      </c>
      <c r="AD35" s="41"/>
      <c r="AE35" s="25">
        <f>IF(AD35="",0,VLOOKUP(AD35,'points ind'!$A$2:$B$52,2,FALSE))</f>
        <v>0</v>
      </c>
      <c r="AF35" s="48">
        <f>IF(AD35="",0,VLOOKUP(AD35,'points clubs'!$A$2:$B$51,2,FALSE))</f>
        <v>0</v>
      </c>
      <c r="AG35" s="41"/>
      <c r="AH35" s="25">
        <f>IF(AG35="",0,VLOOKUP(AG35,'points ind'!$A$2:$B$52,2,FALSE))</f>
        <v>0</v>
      </c>
      <c r="AI35" s="48">
        <f>IF(AG35="",0,VLOOKUP(AG35,'points clubs'!$A$2:$B$51,2,FALSE))</f>
        <v>0</v>
      </c>
      <c r="AJ35" s="26">
        <f t="shared" si="2"/>
        <v>86</v>
      </c>
      <c r="AK35" s="63">
        <f t="shared" si="3"/>
        <v>26</v>
      </c>
      <c r="AL35" s="257">
        <f>IF(AG35&gt;0,(LARGE((G35,M35,P35,S35,V35,Y35,AB35,AE35),1)+LARGE((G35,M35,P35,S35,V35,Y35,AB35,AE35),2)+LARGE((G35,M35,P35,S35,V35,Y35,AB35,AE35),3)+LARGE((G35,M35,P35,S35,V35,Y35,AB35,AE35),4)+AH35),(LARGE((G35,M35,P35,S35,V35,Y35,AB35,AE35),1)+LARGE((G35,M35,P35,S35,V35,Y35,AB35,AE35),2)+LARGE((G35,M35,P35,S35,V35,Y35,AB35,AE35),3)+LARGE((G35,M35,P35,S35,V35,Y35,AB35,AE35),4)+LARGE((G35,M35,P35,S35,V35,Y35,AB35,AE35),5)))</f>
        <v>86</v>
      </c>
      <c r="AM35" s="258">
        <f t="shared" si="4"/>
        <v>26</v>
      </c>
      <c r="AN35" s="22">
        <f t="shared" si="5"/>
        <v>0</v>
      </c>
      <c r="AO35" s="23">
        <f t="shared" si="6"/>
        <v>0</v>
      </c>
      <c r="AP35" s="23">
        <f t="shared" si="7"/>
        <v>0</v>
      </c>
      <c r="AQ35" s="23">
        <f t="shared" si="8"/>
        <v>0</v>
      </c>
      <c r="AR35" s="23">
        <f t="shared" si="9"/>
        <v>0</v>
      </c>
      <c r="AS35" s="23">
        <f t="shared" si="10"/>
        <v>26</v>
      </c>
      <c r="AT35" s="23">
        <f t="shared" si="11"/>
        <v>0</v>
      </c>
      <c r="AU35" s="23">
        <f t="shared" si="12"/>
        <v>0</v>
      </c>
      <c r="AV35" s="23">
        <f t="shared" si="13"/>
        <v>0</v>
      </c>
      <c r="AW35" s="23">
        <f t="shared" si="14"/>
        <v>0</v>
      </c>
      <c r="AX35" s="23">
        <f t="shared" si="15"/>
        <v>0</v>
      </c>
      <c r="AY35" s="23">
        <f t="shared" si="16"/>
        <v>0</v>
      </c>
      <c r="AZ35" s="23">
        <f t="shared" si="17"/>
        <v>0</v>
      </c>
      <c r="BA35" s="23">
        <f t="shared" si="18"/>
        <v>0</v>
      </c>
      <c r="BB35" s="27">
        <f t="shared" si="19"/>
        <v>0</v>
      </c>
      <c r="BC35" s="226">
        <f t="shared" si="20"/>
        <v>0</v>
      </c>
    </row>
    <row r="36" spans="1:57" ht="15" x14ac:dyDescent="0.25">
      <c r="A36" s="21">
        <f t="shared" si="1"/>
        <v>27</v>
      </c>
      <c r="B36" s="89" t="s">
        <v>122</v>
      </c>
      <c r="C36" s="90">
        <v>1999</v>
      </c>
      <c r="D36" s="90" t="s">
        <v>15</v>
      </c>
      <c r="E36" s="38">
        <v>2644726</v>
      </c>
      <c r="F36" s="54"/>
      <c r="G36" s="53">
        <f>IF(F36="",0,VLOOKUP(F36,'points ind'!$A$2:$B$52,2,FALSE))</f>
        <v>0</v>
      </c>
      <c r="H36" s="51">
        <f>IF(F36="",0,VLOOKUP(F36,'points clubs'!$A$2:$B$51,2,FALSE))</f>
        <v>0</v>
      </c>
      <c r="I36" s="54"/>
      <c r="J36" s="53">
        <f>IF(I36="",0,VLOOKUP(I36,'points ind'!$A$2:$B$52,2,FALSE))</f>
        <v>0</v>
      </c>
      <c r="K36" s="51">
        <f>IF(I36="",0,VLOOKUP(I36,'points clubs'!$A$2:$B$51,2,FALSE))</f>
        <v>0</v>
      </c>
      <c r="L36" s="42"/>
      <c r="M36" s="25">
        <f>IF(L36="",0,VLOOKUP(L36,'points ind'!$A$2:$B$52,2,FALSE))</f>
        <v>0</v>
      </c>
      <c r="N36" s="48">
        <f>IF(L36="",0,VLOOKUP(L36,'points clubs'!$A$2:$B$51,2,FALSE))</f>
        <v>0</v>
      </c>
      <c r="O36" s="54"/>
      <c r="P36" s="53">
        <f>IF(O36="",0,VLOOKUP(O36,'points ind'!$A$2:$B$52,2,FALSE))</f>
        <v>0</v>
      </c>
      <c r="Q36" s="51">
        <f>IF(O36="",0,VLOOKUP(O36,'points clubs'!$A$2:$B$51,2,FALSE))</f>
        <v>0</v>
      </c>
      <c r="R36" s="42">
        <v>4</v>
      </c>
      <c r="S36" s="25">
        <f>IF(R36="",0,VLOOKUP(R36,'points ind'!$A$2:$B$52,2,FALSE))</f>
        <v>85</v>
      </c>
      <c r="T36" s="48">
        <f>IF(R36="",0,VLOOKUP(R36,'points clubs'!$A$2:$B$51,2,FALSE))</f>
        <v>70</v>
      </c>
      <c r="U36" s="41"/>
      <c r="V36" s="25">
        <f>IF(U36="",0,VLOOKUP(U36,'points ind'!$A$2:$B$52,2,FALSE))</f>
        <v>0</v>
      </c>
      <c r="W36" s="48">
        <f>IF(U36="",0,VLOOKUP(U36,'points clubs'!$A$2:$B$51,2,FALSE))</f>
        <v>0</v>
      </c>
      <c r="X36" s="41"/>
      <c r="Y36" s="25">
        <f>IF(X36="",0,VLOOKUP(X36,'points ind'!$A$2:$B$52,2,FALSE))</f>
        <v>0</v>
      </c>
      <c r="Z36" s="48">
        <f>IF(X36="",0,VLOOKUP(X36,'points clubs'!$A$2:$B$51,2,FALSE))</f>
        <v>0</v>
      </c>
      <c r="AA36" s="261"/>
      <c r="AB36" s="262">
        <f>IF(AA36="",0,VLOOKUP(AA36,'points ind'!$A$2:$B$52,2,FALSE))</f>
        <v>0</v>
      </c>
      <c r="AC36" s="263">
        <f>IF(AA36="",0,VLOOKUP(AA36,'points clubs'!$A$2:$B$51,2,FALSE))</f>
        <v>0</v>
      </c>
      <c r="AD36" s="41"/>
      <c r="AE36" s="25">
        <f>IF(AD36="",0,VLOOKUP(AD36,'points ind'!$A$2:$B$52,2,FALSE))</f>
        <v>0</v>
      </c>
      <c r="AF36" s="48">
        <f>IF(AD36="",0,VLOOKUP(AD36,'points clubs'!$A$2:$B$51,2,FALSE))</f>
        <v>0</v>
      </c>
      <c r="AG36" s="41"/>
      <c r="AH36" s="25">
        <f>IF(AG36="",0,VLOOKUP(AG36,'points ind'!$A$2:$B$52,2,FALSE))</f>
        <v>0</v>
      </c>
      <c r="AI36" s="48">
        <f>IF(AG36="",0,VLOOKUP(AG36,'points clubs'!$A$2:$B$51,2,FALSE))</f>
        <v>0</v>
      </c>
      <c r="AJ36" s="26">
        <f t="shared" si="2"/>
        <v>85</v>
      </c>
      <c r="AK36" s="63">
        <f t="shared" si="3"/>
        <v>27</v>
      </c>
      <c r="AL36" s="257">
        <f>IF(AG36&gt;0,(LARGE((G36,M36,P36,S36,V36,Y36,AB36,AE36),1)+LARGE((G36,M36,P36,S36,V36,Y36,AB36,AE36),2)+LARGE((G36,M36,P36,S36,V36,Y36,AB36,AE36),3)+LARGE((G36,M36,P36,S36,V36,Y36,AB36,AE36),4)+AH36),(LARGE((G36,M36,P36,S36,V36,Y36,AB36,AE36),1)+LARGE((G36,M36,P36,S36,V36,Y36,AB36,AE36),2)+LARGE((G36,M36,P36,S36,V36,Y36,AB36,AE36),3)+LARGE((G36,M36,P36,S36,V36,Y36,AB36,AE36),4)+LARGE((G36,M36,P36,S36,V36,Y36,AB36,AE36),5)))</f>
        <v>85</v>
      </c>
      <c r="AM36" s="258">
        <f t="shared" si="4"/>
        <v>27</v>
      </c>
      <c r="AN36" s="22">
        <f t="shared" si="5"/>
        <v>0</v>
      </c>
      <c r="AO36" s="23">
        <f t="shared" si="6"/>
        <v>0</v>
      </c>
      <c r="AP36" s="23">
        <f t="shared" si="7"/>
        <v>0</v>
      </c>
      <c r="AQ36" s="23">
        <f t="shared" si="8"/>
        <v>0</v>
      </c>
      <c r="AR36" s="23">
        <f t="shared" si="9"/>
        <v>0</v>
      </c>
      <c r="AS36" s="23">
        <f t="shared" si="10"/>
        <v>70</v>
      </c>
      <c r="AT36" s="23">
        <f t="shared" si="11"/>
        <v>0</v>
      </c>
      <c r="AU36" s="23">
        <f t="shared" si="12"/>
        <v>0</v>
      </c>
      <c r="AV36" s="23">
        <f t="shared" si="13"/>
        <v>0</v>
      </c>
      <c r="AW36" s="23">
        <f t="shared" si="14"/>
        <v>0</v>
      </c>
      <c r="AX36" s="23">
        <f t="shared" si="15"/>
        <v>0</v>
      </c>
      <c r="AY36" s="23">
        <f t="shared" si="16"/>
        <v>0</v>
      </c>
      <c r="AZ36" s="23">
        <f t="shared" si="17"/>
        <v>0</v>
      </c>
      <c r="BA36" s="23">
        <f t="shared" si="18"/>
        <v>0</v>
      </c>
      <c r="BB36" s="27">
        <f t="shared" si="19"/>
        <v>0</v>
      </c>
      <c r="BC36" s="226">
        <f t="shared" si="20"/>
        <v>0</v>
      </c>
    </row>
    <row r="37" spans="1:57" ht="15" x14ac:dyDescent="0.25">
      <c r="A37" s="21">
        <f t="shared" si="1"/>
        <v>28</v>
      </c>
      <c r="B37" s="89" t="s">
        <v>103</v>
      </c>
      <c r="C37" s="90">
        <v>1999</v>
      </c>
      <c r="D37" s="90" t="s">
        <v>13</v>
      </c>
      <c r="E37" s="37">
        <v>2631976</v>
      </c>
      <c r="F37" s="52"/>
      <c r="G37" s="53">
        <f>IF(F37="",0,VLOOKUP(F37,'points ind'!$A$2:$B$52,2,FALSE))</f>
        <v>0</v>
      </c>
      <c r="H37" s="51">
        <f>IF(F37="",0,VLOOKUP(F37,'points clubs'!$A$2:$B$51,2,FALSE))</f>
        <v>0</v>
      </c>
      <c r="I37" s="52"/>
      <c r="J37" s="53">
        <f>IF(I37="",0,VLOOKUP(I37,'points ind'!$A$2:$B$52,2,FALSE))</f>
        <v>0</v>
      </c>
      <c r="K37" s="51">
        <f>IF(I37="",0,VLOOKUP(I37,'points clubs'!$A$2:$B$51,2,FALSE))</f>
        <v>0</v>
      </c>
      <c r="L37" s="41">
        <v>6</v>
      </c>
      <c r="M37" s="25">
        <f>IF(L37="",0,VLOOKUP(L37,'points ind'!$A$2:$B$52,2,FALSE))</f>
        <v>75</v>
      </c>
      <c r="N37" s="48">
        <f>IF(L37="",0,VLOOKUP(L37,'points clubs'!$A$2:$B$51,2,FALSE))</f>
        <v>50</v>
      </c>
      <c r="O37" s="52"/>
      <c r="P37" s="53">
        <f>IF(O37="",0,VLOOKUP(O37,'points ind'!$A$2:$B$52,2,FALSE))</f>
        <v>0</v>
      </c>
      <c r="Q37" s="51">
        <f>IF(O37="",0,VLOOKUP(O37,'points clubs'!$A$2:$B$51,2,FALSE))</f>
        <v>0</v>
      </c>
      <c r="R37" s="41"/>
      <c r="S37" s="25">
        <f>IF(R37="",0,VLOOKUP(R37,'points ind'!$A$2:$B$52,2,FALSE))</f>
        <v>0</v>
      </c>
      <c r="T37" s="48">
        <f>IF(R37="",0,VLOOKUP(R37,'points clubs'!$A$2:$B$51,2,FALSE))</f>
        <v>0</v>
      </c>
      <c r="U37" s="41"/>
      <c r="V37" s="25">
        <f>IF(U37="",0,VLOOKUP(U37,'points ind'!$A$2:$B$52,2,FALSE))</f>
        <v>0</v>
      </c>
      <c r="W37" s="48">
        <f>IF(U37="",0,VLOOKUP(U37,'points clubs'!$A$2:$B$51,2,FALSE))</f>
        <v>0</v>
      </c>
      <c r="X37" s="41"/>
      <c r="Y37" s="25">
        <f>IF(X37="",0,VLOOKUP(X37,'points ind'!$A$2:$B$52,2,FALSE))</f>
        <v>0</v>
      </c>
      <c r="Z37" s="48">
        <f>IF(X37="",0,VLOOKUP(X37,'points clubs'!$A$2:$B$51,2,FALSE))</f>
        <v>0</v>
      </c>
      <c r="AA37" s="261"/>
      <c r="AB37" s="262">
        <f>IF(AA37="",0,VLOOKUP(AA37,'points ind'!$A$2:$B$52,2,FALSE))</f>
        <v>0</v>
      </c>
      <c r="AC37" s="263">
        <f>IF(AA37="",0,VLOOKUP(AA37,'points clubs'!$A$2:$B$51,2,FALSE))</f>
        <v>0</v>
      </c>
      <c r="AD37" s="41"/>
      <c r="AE37" s="25">
        <f>IF(AD37="",0,VLOOKUP(AD37,'points ind'!$A$2:$B$52,2,FALSE))</f>
        <v>0</v>
      </c>
      <c r="AF37" s="48">
        <f>IF(AD37="",0,VLOOKUP(AD37,'points clubs'!$A$2:$B$51,2,FALSE))</f>
        <v>0</v>
      </c>
      <c r="AG37" s="41"/>
      <c r="AH37" s="25">
        <f>IF(AG37="",0,VLOOKUP(AG37,'points ind'!$A$2:$B$52,2,FALSE))</f>
        <v>0</v>
      </c>
      <c r="AI37" s="48">
        <f>IF(AG37="",0,VLOOKUP(AG37,'points clubs'!$A$2:$B$51,2,FALSE))</f>
        <v>0</v>
      </c>
      <c r="AJ37" s="26">
        <f t="shared" si="2"/>
        <v>75</v>
      </c>
      <c r="AK37" s="63">
        <f t="shared" si="3"/>
        <v>28</v>
      </c>
      <c r="AL37" s="257">
        <f>LARGE((G37,M37,P37,S37,V37,Y37,AB37,AE37),1)+LARGE((G37,M37,P37,S37,V37,Y37,AB37,AE37),2)+LARGE((G37,M37,P37,S37,V37,Y37,AB37,AE37),3)+LARGE((G37,M37,P37,S37,V37,Y37,AB37,AE37),4)+AH37</f>
        <v>75</v>
      </c>
      <c r="AM37" s="258">
        <f t="shared" si="4"/>
        <v>28</v>
      </c>
      <c r="AN37" s="22">
        <f t="shared" si="5"/>
        <v>0</v>
      </c>
      <c r="AO37" s="23">
        <f t="shared" si="6"/>
        <v>0</v>
      </c>
      <c r="AP37" s="23">
        <f t="shared" si="7"/>
        <v>0</v>
      </c>
      <c r="AQ37" s="23">
        <f t="shared" si="8"/>
        <v>50</v>
      </c>
      <c r="AR37" s="23">
        <f t="shared" si="9"/>
        <v>0</v>
      </c>
      <c r="AS37" s="23">
        <f t="shared" si="10"/>
        <v>0</v>
      </c>
      <c r="AT37" s="23">
        <f t="shared" si="11"/>
        <v>0</v>
      </c>
      <c r="AU37" s="23">
        <f t="shared" si="12"/>
        <v>0</v>
      </c>
      <c r="AV37" s="23">
        <f t="shared" si="13"/>
        <v>0</v>
      </c>
      <c r="AW37" s="23">
        <f t="shared" si="14"/>
        <v>0</v>
      </c>
      <c r="AX37" s="23">
        <f t="shared" si="15"/>
        <v>0</v>
      </c>
      <c r="AY37" s="23">
        <f t="shared" si="16"/>
        <v>0</v>
      </c>
      <c r="AZ37" s="23">
        <f t="shared" si="17"/>
        <v>0</v>
      </c>
      <c r="BA37" s="23">
        <f t="shared" si="18"/>
        <v>0</v>
      </c>
      <c r="BB37" s="27">
        <f t="shared" si="19"/>
        <v>0</v>
      </c>
      <c r="BC37" s="226">
        <f t="shared" si="20"/>
        <v>0</v>
      </c>
    </row>
    <row r="38" spans="1:57" ht="15" x14ac:dyDescent="0.25">
      <c r="A38" s="21">
        <f t="shared" si="1"/>
        <v>29</v>
      </c>
      <c r="B38" s="89" t="s">
        <v>104</v>
      </c>
      <c r="C38" s="90">
        <v>1999</v>
      </c>
      <c r="D38" s="90" t="s">
        <v>41</v>
      </c>
      <c r="E38" s="37">
        <v>2628683</v>
      </c>
      <c r="F38" s="52"/>
      <c r="G38" s="53">
        <f>IF(F38="",0,VLOOKUP(F38,'points ind'!$A$2:$B$52,2,FALSE))</f>
        <v>0</v>
      </c>
      <c r="H38" s="51">
        <f>IF(F38="",0,VLOOKUP(F38,'points clubs'!$A$2:$B$51,2,FALSE))</f>
        <v>0</v>
      </c>
      <c r="I38" s="52"/>
      <c r="J38" s="53">
        <f>IF(I38="",0,VLOOKUP(I38,'points ind'!$A$2:$B$52,2,FALSE))</f>
        <v>0</v>
      </c>
      <c r="K38" s="51">
        <f>IF(I38="",0,VLOOKUP(I38,'points clubs'!$A$2:$B$51,2,FALSE))</f>
        <v>0</v>
      </c>
      <c r="L38" s="41"/>
      <c r="M38" s="25">
        <f>IF(L38="",0,VLOOKUP(L38,'points ind'!$A$2:$B$52,2,FALSE))</f>
        <v>0</v>
      </c>
      <c r="N38" s="48">
        <f>IF(L38="",0,VLOOKUP(L38,'points clubs'!$A$2:$B$51,2,FALSE))</f>
        <v>0</v>
      </c>
      <c r="O38" s="52"/>
      <c r="P38" s="53">
        <f>IF(O38="",0,VLOOKUP(O38,'points ind'!$A$2:$B$52,2,FALSE))</f>
        <v>0</v>
      </c>
      <c r="Q38" s="51">
        <f>IF(O38="",0,VLOOKUP(O38,'points clubs'!$A$2:$B$51,2,FALSE))</f>
        <v>0</v>
      </c>
      <c r="R38" s="41">
        <v>7</v>
      </c>
      <c r="S38" s="25">
        <f>IF(R38="",0,VLOOKUP(R38,'points ind'!$A$2:$B$52,2,FALSE))</f>
        <v>70</v>
      </c>
      <c r="T38" s="48">
        <f>IF(R38="",0,VLOOKUP(R38,'points clubs'!$A$2:$B$51,2,FALSE))</f>
        <v>40</v>
      </c>
      <c r="U38" s="41"/>
      <c r="V38" s="25">
        <f>IF(U38="",0,VLOOKUP(U38,'points ind'!$A$2:$B$52,2,FALSE))</f>
        <v>0</v>
      </c>
      <c r="W38" s="48">
        <f>IF(U38="",0,VLOOKUP(U38,'points clubs'!$A$2:$B$51,2,FALSE))</f>
        <v>0</v>
      </c>
      <c r="X38" s="41"/>
      <c r="Y38" s="25">
        <f>IF(X38="",0,VLOOKUP(X38,'points ind'!$A$2:$B$52,2,FALSE))</f>
        <v>0</v>
      </c>
      <c r="Z38" s="48">
        <f>IF(X38="",0,VLOOKUP(X38,'points clubs'!$A$2:$B$51,2,FALSE))</f>
        <v>0</v>
      </c>
      <c r="AA38" s="261"/>
      <c r="AB38" s="262">
        <f>IF(AA38="",0,VLOOKUP(AA38,'points ind'!$A$2:$B$52,2,FALSE))</f>
        <v>0</v>
      </c>
      <c r="AC38" s="263">
        <f>IF(AA38="",0,VLOOKUP(AA38,'points clubs'!$A$2:$B$51,2,FALSE))</f>
        <v>0</v>
      </c>
      <c r="AD38" s="41"/>
      <c r="AE38" s="25">
        <f>IF(AD38="",0,VLOOKUP(AD38,'points ind'!$A$2:$B$52,2,FALSE))</f>
        <v>0</v>
      </c>
      <c r="AF38" s="48">
        <f>IF(AD38="",0,VLOOKUP(AD38,'points clubs'!$A$2:$B$51,2,FALSE))</f>
        <v>0</v>
      </c>
      <c r="AG38" s="41"/>
      <c r="AH38" s="25">
        <f>IF(AG38="",0,VLOOKUP(AG38,'points ind'!$A$2:$B$52,2,FALSE))</f>
        <v>0</v>
      </c>
      <c r="AI38" s="48">
        <f>IF(AG38="",0,VLOOKUP(AG38,'points clubs'!$A$2:$B$51,2,FALSE))</f>
        <v>0</v>
      </c>
      <c r="AJ38" s="26">
        <f t="shared" si="2"/>
        <v>70</v>
      </c>
      <c r="AK38" s="63">
        <f t="shared" si="3"/>
        <v>29</v>
      </c>
      <c r="AL38" s="257">
        <f>LARGE((G38,M38,P38,S38,V38,Y38,AB38,AE38),1)+LARGE((G38,M38,P38,S38,V38,Y38,AB38,AE38),2)+LARGE((G38,M38,P38,S38,V38,Y38,AB38,AE38),3)+LARGE((G38,M38,P38,S38,V38,Y38,AB38,AE38),4)+AH38</f>
        <v>70</v>
      </c>
      <c r="AM38" s="258">
        <f t="shared" si="4"/>
        <v>29</v>
      </c>
      <c r="AN38" s="22">
        <f t="shared" si="5"/>
        <v>0</v>
      </c>
      <c r="AO38" s="23">
        <f t="shared" si="6"/>
        <v>0</v>
      </c>
      <c r="AP38" s="23">
        <f t="shared" si="7"/>
        <v>0</v>
      </c>
      <c r="AQ38" s="23">
        <f t="shared" si="8"/>
        <v>0</v>
      </c>
      <c r="AR38" s="23">
        <f t="shared" si="9"/>
        <v>40</v>
      </c>
      <c r="AS38" s="23">
        <f t="shared" si="10"/>
        <v>0</v>
      </c>
      <c r="AT38" s="23">
        <f t="shared" si="11"/>
        <v>0</v>
      </c>
      <c r="AU38" s="23">
        <f t="shared" si="12"/>
        <v>0</v>
      </c>
      <c r="AV38" s="23">
        <f t="shared" si="13"/>
        <v>0</v>
      </c>
      <c r="AW38" s="23">
        <f t="shared" si="14"/>
        <v>0</v>
      </c>
      <c r="AX38" s="23">
        <f t="shared" si="15"/>
        <v>0</v>
      </c>
      <c r="AY38" s="23">
        <f t="shared" si="16"/>
        <v>0</v>
      </c>
      <c r="AZ38" s="23">
        <f t="shared" si="17"/>
        <v>0</v>
      </c>
      <c r="BA38" s="23">
        <f t="shared" si="18"/>
        <v>0</v>
      </c>
      <c r="BB38" s="27">
        <f t="shared" si="19"/>
        <v>0</v>
      </c>
      <c r="BC38" s="226">
        <f t="shared" si="20"/>
        <v>0</v>
      </c>
    </row>
    <row r="39" spans="1:57" ht="15" x14ac:dyDescent="0.25">
      <c r="A39" s="21">
        <f t="shared" si="1"/>
        <v>30</v>
      </c>
      <c r="B39" s="89" t="s">
        <v>429</v>
      </c>
      <c r="C39" s="90">
        <v>1999</v>
      </c>
      <c r="D39" s="90" t="s">
        <v>15</v>
      </c>
      <c r="E39" s="38">
        <v>2660162</v>
      </c>
      <c r="F39" s="52"/>
      <c r="G39" s="53">
        <f>IF(F39="",0,VLOOKUP(F39,'points ind'!$A$2:$B$52,2,FALSE))</f>
        <v>0</v>
      </c>
      <c r="H39" s="51">
        <f>IF(F39="",0,VLOOKUP(F39,'points clubs'!$A$2:$B$51,2,FALSE))</f>
        <v>0</v>
      </c>
      <c r="I39" s="52"/>
      <c r="J39" s="53">
        <f>IF(I39="",0,VLOOKUP(I39,'points ind'!$A$2:$B$52,2,FALSE))</f>
        <v>0</v>
      </c>
      <c r="K39" s="51">
        <f>IF(I39="",0,VLOOKUP(I39,'points clubs'!$A$2:$B$51,2,FALSE))</f>
        <v>0</v>
      </c>
      <c r="L39" s="41"/>
      <c r="M39" s="25">
        <f>IF(L39="",0,VLOOKUP(L39,'points ind'!$A$2:$B$52,2,FALSE))</f>
        <v>0</v>
      </c>
      <c r="N39" s="48">
        <f>IF(L39="",0,VLOOKUP(L39,'points clubs'!$A$2:$B$51,2,FALSE))</f>
        <v>0</v>
      </c>
      <c r="O39" s="54"/>
      <c r="P39" s="53">
        <f>IF(O39="",0,VLOOKUP(O39,'points ind'!$A$2:$B$52,2,FALSE))</f>
        <v>0</v>
      </c>
      <c r="Q39" s="51">
        <f>IF(O39="",0,VLOOKUP(O39,'points clubs'!$A$2:$B$51,2,FALSE))</f>
        <v>0</v>
      </c>
      <c r="R39" s="42">
        <v>8</v>
      </c>
      <c r="S39" s="25">
        <f>IF(R39="",0,VLOOKUP(R39,'points ind'!$A$2:$B$52,2,FALSE))</f>
        <v>65</v>
      </c>
      <c r="T39" s="48">
        <f>IF(R39="",0,VLOOKUP(R39,'points clubs'!$A$2:$B$51,2,FALSE))</f>
        <v>30</v>
      </c>
      <c r="U39" s="41"/>
      <c r="V39" s="25">
        <f>IF(U39="",0,VLOOKUP(U39,'points ind'!$A$2:$B$52,2,FALSE))</f>
        <v>0</v>
      </c>
      <c r="W39" s="48">
        <f>IF(U39="",0,VLOOKUP(U39,'points clubs'!$A$2:$B$51,2,FALSE))</f>
        <v>0</v>
      </c>
      <c r="X39" s="41"/>
      <c r="Y39" s="25">
        <f>IF(X39="",0,VLOOKUP(X39,'points ind'!$A$2:$B$52,2,FALSE))</f>
        <v>0</v>
      </c>
      <c r="Z39" s="48">
        <f>IF(X39="",0,VLOOKUP(X39,'points clubs'!$A$2:$B$51,2,FALSE))</f>
        <v>0</v>
      </c>
      <c r="AA39" s="261"/>
      <c r="AB39" s="262">
        <f>IF(AA39="",0,VLOOKUP(AA39,'points ind'!$A$2:$B$52,2,FALSE))</f>
        <v>0</v>
      </c>
      <c r="AC39" s="263">
        <f>IF(AA39="",0,VLOOKUP(AA39,'points clubs'!$A$2:$B$51,2,FALSE))</f>
        <v>0</v>
      </c>
      <c r="AD39" s="41"/>
      <c r="AE39" s="25">
        <f>IF(AD39="",0,VLOOKUP(AD39,'points ind'!$A$2:$B$52,2,FALSE))</f>
        <v>0</v>
      </c>
      <c r="AF39" s="48">
        <f>IF(AD39="",0,VLOOKUP(AD39,'points clubs'!$A$2:$B$51,2,FALSE))</f>
        <v>0</v>
      </c>
      <c r="AG39" s="41"/>
      <c r="AH39" s="25">
        <f>IF(AG39="",0,VLOOKUP(AG39,'points ind'!$A$2:$B$52,2,FALSE))</f>
        <v>0</v>
      </c>
      <c r="AI39" s="48">
        <f>IF(AG39="",0,VLOOKUP(AG39,'points clubs'!$A$2:$B$51,2,FALSE))</f>
        <v>0</v>
      </c>
      <c r="AJ39" s="26">
        <f t="shared" si="2"/>
        <v>65</v>
      </c>
      <c r="AK39" s="63">
        <f t="shared" si="3"/>
        <v>30</v>
      </c>
      <c r="AL39" s="257">
        <f>IF(AG39&gt;0,(LARGE((G39,M39,P39,S39,V39,Y39,AB39,AE39),1)+LARGE((G39,M39,P39,S39,V39,Y39,AB39,AE39),2)+LARGE((G39,M39,P39,S39,V39,Y39,AB39,AE39),3)+LARGE((G39,M39,P39,S39,V39,Y39,AB39,AE39),4)+AH39),(LARGE((G39,M39,P39,S39,V39,Y39,AB39,AE39),1)+LARGE((G39,M39,P39,S39,V39,Y39,AB39,AE39),2)+LARGE((G39,M39,P39,S39,V39,Y39,AB39,AE39),3)+LARGE((G39,M39,P39,S39,V39,Y39,AB39,AE39),4)+LARGE((G39,M39,P39,S39,V39,Y39,AB39,AE39),5)))</f>
        <v>65</v>
      </c>
      <c r="AM39" s="258">
        <f t="shared" si="4"/>
        <v>30</v>
      </c>
      <c r="AN39" s="22">
        <f t="shared" si="5"/>
        <v>0</v>
      </c>
      <c r="AO39" s="23">
        <f t="shared" si="6"/>
        <v>0</v>
      </c>
      <c r="AP39" s="23">
        <f t="shared" si="7"/>
        <v>0</v>
      </c>
      <c r="AQ39" s="23">
        <f t="shared" si="8"/>
        <v>0</v>
      </c>
      <c r="AR39" s="23">
        <f t="shared" si="9"/>
        <v>0</v>
      </c>
      <c r="AS39" s="23">
        <f t="shared" si="10"/>
        <v>30</v>
      </c>
      <c r="AT39" s="23">
        <f t="shared" si="11"/>
        <v>0</v>
      </c>
      <c r="AU39" s="23">
        <f t="shared" si="12"/>
        <v>0</v>
      </c>
      <c r="AV39" s="23">
        <f t="shared" si="13"/>
        <v>0</v>
      </c>
      <c r="AW39" s="23">
        <f t="shared" si="14"/>
        <v>0</v>
      </c>
      <c r="AX39" s="23">
        <f t="shared" si="15"/>
        <v>0</v>
      </c>
      <c r="AY39" s="23">
        <f t="shared" si="16"/>
        <v>0</v>
      </c>
      <c r="AZ39" s="23">
        <f t="shared" si="17"/>
        <v>0</v>
      </c>
      <c r="BA39" s="23">
        <f t="shared" si="18"/>
        <v>0</v>
      </c>
      <c r="BB39" s="27">
        <f t="shared" si="19"/>
        <v>0</v>
      </c>
      <c r="BC39" s="226">
        <f t="shared" si="20"/>
        <v>0</v>
      </c>
    </row>
    <row r="40" spans="1:57" ht="15" x14ac:dyDescent="0.25">
      <c r="A40" s="21">
        <f t="shared" si="1"/>
        <v>31</v>
      </c>
      <c r="B40" s="89" t="s">
        <v>120</v>
      </c>
      <c r="C40" s="90">
        <v>1999</v>
      </c>
      <c r="D40" s="90" t="s">
        <v>11</v>
      </c>
      <c r="E40" s="38">
        <v>2659923</v>
      </c>
      <c r="F40" s="52"/>
      <c r="G40" s="53">
        <f>IF(F40="",0,VLOOKUP(F40,'points ind'!$A$2:$B$52,2,FALSE))</f>
        <v>0</v>
      </c>
      <c r="H40" s="51">
        <f>IF(F40="",0,VLOOKUP(F40,'points clubs'!$A$2:$B$51,2,FALSE))</f>
        <v>0</v>
      </c>
      <c r="I40" s="52"/>
      <c r="J40" s="53">
        <f>IF(I40="",0,VLOOKUP(I40,'points ind'!$A$2:$B$52,2,FALSE))</f>
        <v>0</v>
      </c>
      <c r="K40" s="51">
        <f>IF(I40="",0,VLOOKUP(I40,'points clubs'!$A$2:$B$51,2,FALSE))</f>
        <v>0</v>
      </c>
      <c r="L40" s="41"/>
      <c r="M40" s="25">
        <f>IF(L40="",0,VLOOKUP(L40,'points ind'!$A$2:$B$52,2,FALSE))</f>
        <v>0</v>
      </c>
      <c r="N40" s="48">
        <f>IF(L40="",0,VLOOKUP(L40,'points clubs'!$A$2:$B$51,2,FALSE))</f>
        <v>0</v>
      </c>
      <c r="O40" s="52"/>
      <c r="P40" s="53">
        <f>IF(O40="",0,VLOOKUP(O40,'points ind'!$A$2:$B$52,2,FALSE))</f>
        <v>0</v>
      </c>
      <c r="Q40" s="51">
        <f>IF(O40="",0,VLOOKUP(O40,'points clubs'!$A$2:$B$51,2,FALSE))</f>
        <v>0</v>
      </c>
      <c r="R40" s="41">
        <v>11</v>
      </c>
      <c r="S40" s="25">
        <f>IF(R40="",0,VLOOKUP(R40,'points ind'!$A$2:$B$52,2,FALSE))</f>
        <v>50</v>
      </c>
      <c r="T40" s="48">
        <f>IF(R40="",0,VLOOKUP(R40,'points clubs'!$A$2:$B$51,2,FALSE))</f>
        <v>20</v>
      </c>
      <c r="U40" s="41"/>
      <c r="V40" s="25">
        <f>IF(U40="",0,VLOOKUP(U40,'points ind'!$A$2:$B$52,2,FALSE))</f>
        <v>0</v>
      </c>
      <c r="W40" s="48">
        <f>IF(U40="",0,VLOOKUP(U40,'points clubs'!$A$2:$B$51,2,FALSE))</f>
        <v>0</v>
      </c>
      <c r="X40" s="41"/>
      <c r="Y40" s="25">
        <f>IF(X40="",0,VLOOKUP(X40,'points ind'!$A$2:$B$52,2,FALSE))</f>
        <v>0</v>
      </c>
      <c r="Z40" s="48">
        <f>IF(X40="",0,VLOOKUP(X40,'points clubs'!$A$2:$B$51,2,FALSE))</f>
        <v>0</v>
      </c>
      <c r="AA40" s="261"/>
      <c r="AB40" s="262">
        <f>IF(AA40="",0,VLOOKUP(AA40,'points ind'!$A$2:$B$52,2,FALSE))</f>
        <v>0</v>
      </c>
      <c r="AC40" s="263">
        <f>IF(AA40="",0,VLOOKUP(AA40,'points clubs'!$A$2:$B$51,2,FALSE))</f>
        <v>0</v>
      </c>
      <c r="AD40" s="41"/>
      <c r="AE40" s="25">
        <f>IF(AD40="",0,VLOOKUP(AD40,'points ind'!$A$2:$B$52,2,FALSE))</f>
        <v>0</v>
      </c>
      <c r="AF40" s="48">
        <f>IF(AD40="",0,VLOOKUP(AD40,'points clubs'!$A$2:$B$51,2,FALSE))</f>
        <v>0</v>
      </c>
      <c r="AG40" s="41"/>
      <c r="AH40" s="25">
        <f>IF(AG40="",0,VLOOKUP(AG40,'points ind'!$A$2:$B$52,2,FALSE))</f>
        <v>0</v>
      </c>
      <c r="AI40" s="48">
        <f>IF(AG40="",0,VLOOKUP(AG40,'points clubs'!$A$2:$B$51,2,FALSE))</f>
        <v>0</v>
      </c>
      <c r="AJ40" s="26">
        <f t="shared" si="2"/>
        <v>50</v>
      </c>
      <c r="AK40" s="63">
        <f t="shared" si="3"/>
        <v>31</v>
      </c>
      <c r="AL40" s="257">
        <f>IF(AG40&gt;0,(LARGE((G40,M40,P40,S40,V40,Y40,AB40,AE40),1)+LARGE((G40,M40,P40,S40,V40,Y40,AB40,AE40),2)+LARGE((G40,M40,P40,S40,V40,Y40,AB40,AE40),3)+LARGE((G40,M40,P40,S40,V40,Y40,AB40,AE40),4)+AH40),(LARGE((G40,M40,P40,S40,V40,Y40,AB40,AE40),1)+LARGE((G40,M40,P40,S40,V40,Y40,AB40,AE40),2)+LARGE((G40,M40,P40,S40,V40,Y40,AB40,AE40),3)+LARGE((G40,M40,P40,S40,V40,Y40,AB40,AE40),4)+LARGE((G40,M40,P40,S40,V40,Y40,AB40,AE40),5)))</f>
        <v>50</v>
      </c>
      <c r="AM40" s="258">
        <f t="shared" si="4"/>
        <v>31</v>
      </c>
      <c r="AN40" s="22">
        <f t="shared" si="5"/>
        <v>0</v>
      </c>
      <c r="AO40" s="23">
        <f t="shared" si="6"/>
        <v>20</v>
      </c>
      <c r="AP40" s="23">
        <f t="shared" si="7"/>
        <v>0</v>
      </c>
      <c r="AQ40" s="23">
        <f t="shared" si="8"/>
        <v>0</v>
      </c>
      <c r="AR40" s="23">
        <f t="shared" si="9"/>
        <v>0</v>
      </c>
      <c r="AS40" s="23">
        <f t="shared" si="10"/>
        <v>0</v>
      </c>
      <c r="AT40" s="23">
        <f t="shared" si="11"/>
        <v>0</v>
      </c>
      <c r="AU40" s="23">
        <f t="shared" si="12"/>
        <v>0</v>
      </c>
      <c r="AV40" s="23">
        <f t="shared" si="13"/>
        <v>0</v>
      </c>
      <c r="AW40" s="23">
        <f t="shared" si="14"/>
        <v>0</v>
      </c>
      <c r="AX40" s="23">
        <f t="shared" si="15"/>
        <v>0</v>
      </c>
      <c r="AY40" s="23">
        <f t="shared" si="16"/>
        <v>0</v>
      </c>
      <c r="AZ40" s="23">
        <f t="shared" si="17"/>
        <v>0</v>
      </c>
      <c r="BA40" s="23">
        <f t="shared" si="18"/>
        <v>0</v>
      </c>
      <c r="BB40" s="27">
        <f t="shared" si="19"/>
        <v>0</v>
      </c>
      <c r="BC40" s="226">
        <f t="shared" si="20"/>
        <v>0</v>
      </c>
    </row>
    <row r="41" spans="1:57" s="50" customFormat="1" x14ac:dyDescent="0.2">
      <c r="A41" s="58"/>
      <c r="B41" s="58"/>
      <c r="C41" s="58"/>
      <c r="D41" s="58"/>
      <c r="E41" s="58"/>
      <c r="F41" s="59"/>
      <c r="G41" s="60"/>
      <c r="H41" s="60"/>
      <c r="I41" s="59"/>
      <c r="J41" s="60"/>
      <c r="K41" s="59"/>
      <c r="L41" s="60"/>
      <c r="M41" s="59"/>
      <c r="N41" s="60"/>
      <c r="O41" s="59"/>
      <c r="P41" s="60"/>
      <c r="Q41" s="59"/>
      <c r="R41" s="60"/>
      <c r="S41" s="59"/>
      <c r="T41" s="60"/>
      <c r="U41" s="58"/>
      <c r="W41" s="58"/>
      <c r="X41" s="58"/>
      <c r="Y41" s="58"/>
      <c r="AJ41" s="61"/>
      <c r="AK41" s="61"/>
      <c r="AL41" s="231"/>
      <c r="AM41" s="231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61"/>
      <c r="BD41" s="58"/>
      <c r="BE41" s="58"/>
    </row>
    <row r="42" spans="1:57" s="50" customFormat="1" x14ac:dyDescent="0.2">
      <c r="A42" s="58"/>
      <c r="B42" s="58"/>
      <c r="C42" s="58"/>
      <c r="D42" s="58"/>
      <c r="E42" s="58"/>
      <c r="F42" s="59"/>
      <c r="G42" s="60"/>
      <c r="H42" s="60"/>
      <c r="I42" s="59"/>
      <c r="J42" s="60"/>
      <c r="K42" s="59"/>
      <c r="L42" s="60"/>
      <c r="M42" s="59"/>
      <c r="N42" s="60"/>
      <c r="O42" s="59"/>
      <c r="P42" s="60"/>
      <c r="Q42" s="59"/>
      <c r="R42" s="60"/>
      <c r="S42" s="59"/>
      <c r="T42" s="60"/>
      <c r="U42" s="58"/>
      <c r="W42" s="58"/>
      <c r="X42" s="58"/>
      <c r="Y42" s="58"/>
      <c r="AJ42" s="61"/>
      <c r="AK42" s="61"/>
      <c r="AL42" s="231"/>
      <c r="AM42" s="231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61"/>
      <c r="BD42" s="58"/>
      <c r="BE42" s="58"/>
    </row>
    <row r="43" spans="1:57" s="50" customFormat="1" x14ac:dyDescent="0.2">
      <c r="A43" s="58"/>
      <c r="B43" s="58"/>
      <c r="C43" s="58"/>
      <c r="D43" s="58"/>
      <c r="E43" s="58"/>
      <c r="F43" s="59"/>
      <c r="G43" s="60"/>
      <c r="H43" s="60"/>
      <c r="I43" s="59"/>
      <c r="J43" s="60"/>
      <c r="K43" s="59"/>
      <c r="L43" s="60"/>
      <c r="M43" s="59"/>
      <c r="N43" s="60"/>
      <c r="O43" s="59"/>
      <c r="P43" s="60"/>
      <c r="Q43" s="59"/>
      <c r="R43" s="60"/>
      <c r="S43" s="59"/>
      <c r="T43" s="60"/>
      <c r="U43" s="58"/>
      <c r="W43" s="58"/>
      <c r="X43" s="58"/>
      <c r="Y43" s="58"/>
      <c r="AJ43" s="61"/>
      <c r="AK43" s="61"/>
      <c r="AL43" s="231"/>
      <c r="AM43" s="231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61"/>
      <c r="BD43" s="58"/>
      <c r="BE43" s="58"/>
    </row>
    <row r="44" spans="1:57" s="50" customFormat="1" x14ac:dyDescent="0.2">
      <c r="A44" s="58"/>
      <c r="B44" s="58"/>
      <c r="C44" s="58"/>
      <c r="D44" s="58"/>
      <c r="E44" s="58"/>
      <c r="F44" s="59"/>
      <c r="G44" s="60"/>
      <c r="H44" s="60"/>
      <c r="I44" s="59"/>
      <c r="J44" s="60"/>
      <c r="K44" s="59"/>
      <c r="L44" s="60"/>
      <c r="M44" s="59"/>
      <c r="N44" s="60"/>
      <c r="O44" s="59"/>
      <c r="P44" s="60"/>
      <c r="Q44" s="59"/>
      <c r="R44" s="60"/>
      <c r="S44" s="59"/>
      <c r="T44" s="60"/>
      <c r="U44" s="58"/>
      <c r="W44" s="58"/>
      <c r="X44" s="58"/>
      <c r="Y44" s="58"/>
      <c r="AJ44" s="61"/>
      <c r="AK44" s="61"/>
      <c r="AL44" s="231"/>
      <c r="AM44" s="231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61"/>
      <c r="BD44" s="58"/>
      <c r="BE44" s="58"/>
    </row>
    <row r="45" spans="1:57" s="50" customFormat="1" x14ac:dyDescent="0.2">
      <c r="A45" s="58"/>
      <c r="B45" s="58"/>
      <c r="C45" s="58"/>
      <c r="D45" s="58"/>
      <c r="E45" s="58"/>
      <c r="F45" s="59"/>
      <c r="G45" s="60"/>
      <c r="H45" s="60"/>
      <c r="I45" s="59"/>
      <c r="J45" s="60"/>
      <c r="K45" s="59"/>
      <c r="L45" s="60"/>
      <c r="M45" s="59"/>
      <c r="N45" s="60"/>
      <c r="O45" s="59"/>
      <c r="P45" s="60"/>
      <c r="Q45" s="59"/>
      <c r="R45" s="60"/>
      <c r="S45" s="59"/>
      <c r="T45" s="60"/>
      <c r="U45" s="58"/>
      <c r="W45" s="58"/>
      <c r="X45" s="58"/>
      <c r="Y45" s="58"/>
      <c r="AJ45" s="61"/>
      <c r="AK45" s="61"/>
      <c r="AL45" s="231"/>
      <c r="AM45" s="231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61"/>
      <c r="BD45" s="58"/>
      <c r="BE45" s="58"/>
    </row>
    <row r="46" spans="1:57" s="50" customFormat="1" x14ac:dyDescent="0.2">
      <c r="A46" s="58"/>
      <c r="B46" s="58"/>
      <c r="C46" s="58"/>
      <c r="D46" s="58"/>
      <c r="E46" s="58"/>
      <c r="F46" s="59"/>
      <c r="G46" s="60"/>
      <c r="H46" s="60"/>
      <c r="I46" s="59"/>
      <c r="J46" s="60"/>
      <c r="K46" s="59"/>
      <c r="L46" s="60"/>
      <c r="M46" s="59"/>
      <c r="N46" s="60"/>
      <c r="O46" s="59"/>
      <c r="P46" s="60"/>
      <c r="Q46" s="59"/>
      <c r="R46" s="60"/>
      <c r="S46" s="59"/>
      <c r="T46" s="60"/>
      <c r="U46" s="58"/>
      <c r="W46" s="58"/>
      <c r="X46" s="58"/>
      <c r="Y46" s="58"/>
      <c r="AJ46" s="61"/>
      <c r="AK46" s="61"/>
      <c r="AL46" s="231"/>
      <c r="AM46" s="231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61"/>
      <c r="BD46" s="58"/>
      <c r="BE46" s="58"/>
    </row>
    <row r="47" spans="1:57" s="58" customFormat="1" x14ac:dyDescent="0.2">
      <c r="F47" s="59"/>
      <c r="G47" s="60"/>
      <c r="H47" s="60"/>
      <c r="I47" s="59"/>
      <c r="J47" s="60"/>
      <c r="K47" s="59"/>
      <c r="L47" s="60"/>
      <c r="M47" s="59"/>
      <c r="N47" s="60"/>
      <c r="O47" s="59"/>
      <c r="P47" s="60"/>
      <c r="Q47" s="59"/>
      <c r="R47" s="60"/>
      <c r="S47" s="59"/>
      <c r="T47" s="60"/>
      <c r="V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61"/>
      <c r="AK47" s="61"/>
      <c r="AL47" s="231"/>
      <c r="AM47" s="231"/>
      <c r="BC47" s="61"/>
    </row>
    <row r="48" spans="1:57" x14ac:dyDescent="0.2">
      <c r="AJ48" s="61"/>
      <c r="AK48" s="61"/>
      <c r="AL48" s="231"/>
      <c r="AM48" s="231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61"/>
    </row>
    <row r="49" spans="36:55" x14ac:dyDescent="0.2">
      <c r="AJ49" s="61"/>
      <c r="AK49" s="61"/>
      <c r="AL49" s="231"/>
      <c r="AM49" s="231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61"/>
    </row>
    <row r="50" spans="36:55" x14ac:dyDescent="0.2">
      <c r="AJ50" s="61"/>
      <c r="AK50" s="61"/>
      <c r="AL50" s="231"/>
      <c r="AM50" s="231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61"/>
    </row>
    <row r="51" spans="36:55" x14ac:dyDescent="0.2">
      <c r="AJ51" s="61"/>
      <c r="AK51" s="61"/>
      <c r="AL51" s="61"/>
      <c r="AM51" s="61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61"/>
    </row>
    <row r="52" spans="36:55" x14ac:dyDescent="0.2">
      <c r="AJ52" s="61"/>
      <c r="AK52" s="61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61"/>
    </row>
    <row r="53" spans="36:55" x14ac:dyDescent="0.2">
      <c r="AJ53" s="61"/>
      <c r="AK53" s="61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61"/>
    </row>
    <row r="54" spans="36:55" x14ac:dyDescent="0.2">
      <c r="AJ54" s="61"/>
      <c r="AK54" s="61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61"/>
    </row>
    <row r="55" spans="36:55" x14ac:dyDescent="0.2">
      <c r="AJ55" s="61"/>
      <c r="AK55" s="61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61"/>
    </row>
    <row r="56" spans="36:55" x14ac:dyDescent="0.2">
      <c r="AJ56" s="61"/>
      <c r="AK56" s="61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61"/>
    </row>
    <row r="57" spans="36:55" x14ac:dyDescent="0.2">
      <c r="AJ57" s="61"/>
      <c r="AK57" s="61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61"/>
    </row>
    <row r="58" spans="36:55" x14ac:dyDescent="0.2">
      <c r="AJ58" s="61"/>
      <c r="AK58" s="61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61"/>
    </row>
    <row r="59" spans="36:55" x14ac:dyDescent="0.2">
      <c r="AJ59" s="61"/>
      <c r="AK59" s="61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61"/>
    </row>
    <row r="60" spans="36:55" x14ac:dyDescent="0.2">
      <c r="AJ60" s="61"/>
      <c r="AK60" s="61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61"/>
    </row>
    <row r="61" spans="36:55" x14ac:dyDescent="0.2">
      <c r="AJ61" s="61"/>
      <c r="AK61" s="61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61"/>
    </row>
    <row r="62" spans="36:55" x14ac:dyDescent="0.2">
      <c r="AJ62" s="61"/>
      <c r="AK62" s="61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61"/>
    </row>
    <row r="63" spans="36:55" x14ac:dyDescent="0.2">
      <c r="AJ63" s="61"/>
      <c r="AK63" s="61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61"/>
    </row>
    <row r="64" spans="36:55" x14ac:dyDescent="0.2">
      <c r="AJ64" s="61"/>
      <c r="AK64" s="61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61"/>
    </row>
    <row r="65" spans="36:55" x14ac:dyDescent="0.2">
      <c r="AJ65" s="61"/>
      <c r="AK65" s="61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1"/>
    </row>
    <row r="66" spans="36:55" x14ac:dyDescent="0.2">
      <c r="AJ66" s="61"/>
      <c r="AK66" s="61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1"/>
    </row>
    <row r="67" spans="36:55" x14ac:dyDescent="0.2">
      <c r="AJ67" s="61"/>
      <c r="AK67" s="61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61"/>
    </row>
    <row r="68" spans="36:55" x14ac:dyDescent="0.2">
      <c r="BC68" s="61"/>
    </row>
    <row r="69" spans="36:55" x14ac:dyDescent="0.2">
      <c r="BC69" s="61"/>
    </row>
    <row r="70" spans="36:55" x14ac:dyDescent="0.2">
      <c r="BC70" s="61"/>
    </row>
    <row r="71" spans="36:55" x14ac:dyDescent="0.2">
      <c r="BC71" s="61"/>
    </row>
    <row r="72" spans="36:55" x14ac:dyDescent="0.2">
      <c r="BC72" s="61"/>
    </row>
    <row r="73" spans="36:55" x14ac:dyDescent="0.2">
      <c r="BC73" s="61"/>
    </row>
    <row r="74" spans="36:55" x14ac:dyDescent="0.2">
      <c r="BC74" s="61"/>
    </row>
    <row r="75" spans="36:55" x14ac:dyDescent="0.2">
      <c r="BC75" s="61"/>
    </row>
    <row r="76" spans="36:55" x14ac:dyDescent="0.2">
      <c r="BC76" s="61"/>
    </row>
  </sheetData>
  <sortState ref="A10:AM40">
    <sortCondition ref="A10"/>
  </sortState>
  <mergeCells count="18">
    <mergeCell ref="AL8:AM8"/>
    <mergeCell ref="AA8:AC8"/>
    <mergeCell ref="AJ8:AK8"/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63"/>
  <sheetViews>
    <sheetView workbookViewId="0">
      <selection activeCell="B22" sqref="B22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7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7" ht="29.45" customHeight="1" x14ac:dyDescent="0.35">
      <c r="A6" s="336" t="s">
        <v>124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7" ht="13.5" thickBot="1" x14ac:dyDescent="0.25"/>
    <row r="8" spans="1:57" ht="60.7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7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197" t="s">
        <v>25</v>
      </c>
      <c r="S9" s="198" t="s">
        <v>49</v>
      </c>
      <c r="T9" s="199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B9" si="0">SUM(AN10:AN26)</f>
        <v>0</v>
      </c>
      <c r="AO9" s="13">
        <f t="shared" si="0"/>
        <v>0</v>
      </c>
      <c r="AP9" s="13">
        <f t="shared" si="0"/>
        <v>50</v>
      </c>
      <c r="AQ9" s="13">
        <f t="shared" si="0"/>
        <v>0</v>
      </c>
      <c r="AR9" s="13">
        <f t="shared" si="0"/>
        <v>0</v>
      </c>
      <c r="AS9" s="13">
        <f t="shared" si="0"/>
        <v>430</v>
      </c>
      <c r="AT9" s="13">
        <f t="shared" si="0"/>
        <v>0</v>
      </c>
      <c r="AU9" s="13">
        <f t="shared" si="0"/>
        <v>310</v>
      </c>
      <c r="AV9" s="13">
        <f t="shared" si="0"/>
        <v>260</v>
      </c>
      <c r="AW9" s="13">
        <f t="shared" si="0"/>
        <v>180</v>
      </c>
      <c r="AX9" s="13">
        <f t="shared" si="0"/>
        <v>330</v>
      </c>
      <c r="AY9" s="13">
        <f t="shared" si="0"/>
        <v>280</v>
      </c>
      <c r="AZ9" s="13">
        <f t="shared" si="0"/>
        <v>100</v>
      </c>
      <c r="BA9" s="13">
        <f t="shared" si="0"/>
        <v>0</v>
      </c>
      <c r="BB9" s="13">
        <f t="shared" si="0"/>
        <v>0</v>
      </c>
      <c r="BC9" s="13">
        <f t="shared" ref="BC9" si="1">SUM(BC10:BC26)</f>
        <v>0</v>
      </c>
    </row>
    <row r="10" spans="1:57" s="6" customFormat="1" ht="15.75" thickBot="1" x14ac:dyDescent="0.3">
      <c r="A10" s="14">
        <f t="shared" ref="A10:A26" si="2">AM10</f>
        <v>1</v>
      </c>
      <c r="B10" s="322" t="s">
        <v>441</v>
      </c>
      <c r="C10" s="16">
        <v>1998</v>
      </c>
      <c r="D10" s="17" t="s">
        <v>20</v>
      </c>
      <c r="E10" s="323" t="s">
        <v>435</v>
      </c>
      <c r="F10" s="194"/>
      <c r="G10" s="67">
        <f>IF(F10="",0,VLOOKUP(F10,'points ind'!$A$2:$B$52,2,FALSE))</f>
        <v>0</v>
      </c>
      <c r="H10" s="68">
        <f>IF(F10="",0,VLOOKUP(F10,'points clubs'!$A$2:$B$51,2,FALSE))</f>
        <v>0</v>
      </c>
      <c r="I10" s="66"/>
      <c r="J10" s="67">
        <f>IF(I10="",0,VLOOKUP(I10,'points ind'!$A$2:$B$52,2,FALSE))</f>
        <v>0</v>
      </c>
      <c r="K10" s="68">
        <f>IF(I10="",0,VLOOKUP(I10,'points clubs'!$A$2:$B$51,2,FALSE))</f>
        <v>0</v>
      </c>
      <c r="L10" s="132"/>
      <c r="M10" s="18">
        <f>IF(L10="",0,VLOOKUP(L10,'points ind'!$A$2:$B$52,2,FALSE))</f>
        <v>0</v>
      </c>
      <c r="N10" s="65">
        <f>IF(L10="",0,VLOOKUP(L10,'points clubs'!$A$2:$B$51,2,FALSE))</f>
        <v>0</v>
      </c>
      <c r="O10" s="66"/>
      <c r="P10" s="67">
        <f>IF(O10="",0,VLOOKUP(O10,'points ind'!$A$2:$B$52,2,FALSE))</f>
        <v>0</v>
      </c>
      <c r="Q10" s="195">
        <f>IF(O10="",0,VLOOKUP(O10,'points clubs'!$A$2:$B$51,2,FALSE))</f>
        <v>0</v>
      </c>
      <c r="R10" s="132">
        <v>5</v>
      </c>
      <c r="S10" s="18">
        <f>IF(R10="",0,VLOOKUP(R10,'points ind'!$A$2:$B$52,2,FALSE))</f>
        <v>80</v>
      </c>
      <c r="T10" s="65">
        <f>IF(R10="",0,VLOOKUP(R10,'points clubs'!$A$2:$B$51,2,FALSE))</f>
        <v>60</v>
      </c>
      <c r="U10" s="209">
        <v>2</v>
      </c>
      <c r="V10" s="18">
        <f>IF(U10="",0,VLOOKUP(U10,'points ind'!$A$2:$B$52,2,FALSE))</f>
        <v>95</v>
      </c>
      <c r="W10" s="65">
        <f>IF(U10="",0,VLOOKUP(U10,'points clubs'!$A$2:$B$51,2,FALSE))</f>
        <v>90</v>
      </c>
      <c r="X10" s="150">
        <v>1</v>
      </c>
      <c r="Y10" s="18">
        <f>IF(X10="",0,VLOOKUP(X10,'points ind'!$A$2:$B$52,2,FALSE))</f>
        <v>100</v>
      </c>
      <c r="Z10" s="65">
        <f>IF(X10="",0,VLOOKUP(X10,'points clubs'!$A$2:$B$51,2,FALSE))</f>
        <v>100</v>
      </c>
      <c r="AA10" s="265"/>
      <c r="AB10" s="266">
        <f>IF(AA10="",0,VLOOKUP(AA10,'points ind'!$A$2:$B$52,2,FALSE))</f>
        <v>0</v>
      </c>
      <c r="AC10" s="267">
        <f>IF(AA10="",0,VLOOKUP(AA10,'points clubs'!$A$2:$B$51,2,FALSE))</f>
        <v>0</v>
      </c>
      <c r="AD10" s="132"/>
      <c r="AE10" s="18">
        <f>IF(AD10="",0,VLOOKUP(AD10,'points ind'!$A$2:$B$52,2,FALSE))</f>
        <v>0</v>
      </c>
      <c r="AF10" s="65">
        <f>IF(AD10="",0,VLOOKUP(AD10,'points clubs'!$A$2:$B$51,2,FALSE))</f>
        <v>0</v>
      </c>
      <c r="AG10" s="132">
        <v>3</v>
      </c>
      <c r="AH10" s="18">
        <f>IF(AG10="",0,VLOOKUP(AG10,'points ind'!$A$2:$B$52,2,FALSE))</f>
        <v>90</v>
      </c>
      <c r="AI10" s="65">
        <f>IF(AG10="",0,VLOOKUP(AG10,'points clubs'!$A$2:$B$51,2,FALSE))</f>
        <v>80</v>
      </c>
      <c r="AJ10" s="19">
        <f t="shared" ref="AJ10:AJ26" si="3">G10+J10+M10+P10+S10+V10+Y10+AB10+AE10+AH10</f>
        <v>365</v>
      </c>
      <c r="AK10" s="62">
        <f t="shared" ref="AK10:AK26" si="4">RANK(AJ10,$AJ$10:$AJ$26,0)</f>
        <v>1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365</v>
      </c>
      <c r="AM10" s="256">
        <f t="shared" ref="AM10:AM26" si="5">RANK(AL10,$AL$10:$AL$65,0)</f>
        <v>1</v>
      </c>
      <c r="AN10" s="15">
        <f t="shared" ref="AN10:AN26" si="6">IF($D10="areches",SUM($H10,$K10,$N10,$Q10,$T10,$W10,$Z10,$AC10,$AF10,$AI10),0)</f>
        <v>0</v>
      </c>
      <c r="AO10" s="16">
        <f t="shared" ref="AO10:AO26" si="7">IF($D10="bauges",SUM($H10,$K10,$N10,$Q10,$T10,$W10,$Z10,$AC10,$AF10,$AI10),0)</f>
        <v>0</v>
      </c>
      <c r="AP10" s="16">
        <f t="shared" ref="AP10:AP26" si="8">IF($D10="bessans",SUM($H10,$K10,$N10,$Q10,$T10,$W10,$Z10,$AC10,$AF10,$AI10),0)</f>
        <v>0</v>
      </c>
      <c r="AQ10" s="16">
        <f t="shared" ref="AQ10:AQ26" si="9">IF($D10="bozel",SUM($H10,$K10,$N10,$Q10,$T10,$W10,$Z10,$AC10,$AF10,$AI10),0)</f>
        <v>0</v>
      </c>
      <c r="AR10" s="16">
        <f t="shared" ref="AR10:AR26" si="10">IF($D10="courchevel",SUM($H10,$K10,$N10,$Q10,$T10,$W10,$Z10,$AC10,$AF10,$AI10),0)</f>
        <v>0</v>
      </c>
      <c r="AS10" s="16">
        <f t="shared" ref="AS10:AS26" si="11">IF($D10="feclaz",SUM($H10,$K10,$N10,$Q10,$T10,$W10,$Z10,$AC10,$AF10,$AI10),0)</f>
        <v>0</v>
      </c>
      <c r="AT10" s="16">
        <f t="shared" ref="AT10:AT26" si="12">IF($D10="karellis",SUM($H10,$K10,$N10,$Q10,$T10,$W10,$Z10,$AC10,$AF10,$AI10),0)</f>
        <v>0</v>
      </c>
      <c r="AU10" s="16">
        <f t="shared" ref="AU10:AU26" si="13">IF($D10="menuires",SUM($H10,$K10,$N10,$Q10,$T10,$W10,$Z10,$AC10,$AF10,$AI10),0)</f>
        <v>0</v>
      </c>
      <c r="AV10" s="16">
        <f t="shared" ref="AV10:AV26" si="14">IF($D10="meribel",SUM($H10,$K10,$N10,$Q10,$T10,$W10,$Z10,$AC10,$AF10,$AI10),0)</f>
        <v>0</v>
      </c>
      <c r="AW10" s="16">
        <f t="shared" ref="AW10:AW26" si="15">IF($D10="monolithe",SUM($H10,$K10,$N10,$Q10,$T10,$W10,$Z10,$AC10,$AF10,$AI10),0)</f>
        <v>0</v>
      </c>
      <c r="AX10" s="16">
        <f t="shared" ref="AX10:AX26" si="16">IF($D10="peisey",SUM($H10,$K10,$N10,$Q10,$T10,$W10,$Z10,$AC10,$AF10,$AI10),0)</f>
        <v>330</v>
      </c>
      <c r="AY10" s="16">
        <f t="shared" ref="AY10:AY26" si="17">IF($D10="revard",SUM($H10,$K10,$N10,$Q10,$T10,$W10,$Z10,$AC10,$AF10,$AI10),0)</f>
        <v>0</v>
      </c>
      <c r="AZ10" s="16">
        <f t="shared" ref="AZ10:AZ26" si="18">IF($D10="saisies",SUM($H10,$K10,$N10,$Q10,$T10,$W10,$Z10,$AC10,$AF10,$AI10),0)</f>
        <v>0</v>
      </c>
      <c r="BA10" s="16">
        <f t="shared" ref="BA10:BA26" si="19">IF($D10="valcenis",SUM($H10,$K10,$N10,$Q10,$T10,$W10,$Z10,$AC10,$AF10,$AI10),0)</f>
        <v>0</v>
      </c>
      <c r="BB10" s="20">
        <f t="shared" ref="BB10:BB26" si="20">IF($D10="valloire",SUM($H10,$K10,$N10,$Q10,$T10,$W10,$Z10,$AC10,$AF10,$AI10),0)</f>
        <v>0</v>
      </c>
      <c r="BC10" s="20">
        <f t="shared" ref="BC10:BC26" si="21">IF($D10="naves",SUM($H10,$K10,$N10,$Q10,$T10,$W10,$Z10,$AC10,$AF10,$AI10),0)</f>
        <v>0</v>
      </c>
      <c r="BE10" s="6">
        <f>BD10</f>
        <v>0</v>
      </c>
    </row>
    <row r="11" spans="1:57" s="6" customFormat="1" ht="15.75" thickBot="1" x14ac:dyDescent="0.3">
      <c r="A11" s="14">
        <f t="shared" si="2"/>
        <v>2</v>
      </c>
      <c r="B11" s="22" t="s">
        <v>387</v>
      </c>
      <c r="C11" s="23">
        <v>1998</v>
      </c>
      <c r="D11" s="24" t="s">
        <v>18</v>
      </c>
      <c r="E11" s="142">
        <v>2631438</v>
      </c>
      <c r="F11" s="151"/>
      <c r="G11" s="53">
        <f>IF(F11="",0,VLOOKUP(F11,'points ind'!$A$2:$B$52,2,FALSE))</f>
        <v>0</v>
      </c>
      <c r="H11" s="51">
        <f>IF(F11="",0,VLOOKUP(F11,'points clubs'!$A$2:$B$51,2,FALSE))</f>
        <v>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134">
        <v>1</v>
      </c>
      <c r="M11" s="25">
        <f>IF(L11="",0,VLOOKUP(L11,'points ind'!$A$2:$B$52,2,FALSE))</f>
        <v>100</v>
      </c>
      <c r="N11" s="48">
        <f>IF(L11="",0,VLOOKUP(L11,'points clubs'!$A$2:$B$51,2,FALSE))</f>
        <v>100</v>
      </c>
      <c r="O11" s="52"/>
      <c r="P11" s="53">
        <f>IF(O11="",0,VLOOKUP(O11,'points ind'!$A$2:$B$52,2,FALSE))</f>
        <v>0</v>
      </c>
      <c r="Q11" s="196">
        <f>IF(O11="",0,VLOOKUP(O11,'points clubs'!$A$2:$B$51,2,FALSE))</f>
        <v>0</v>
      </c>
      <c r="R11" s="41">
        <v>7</v>
      </c>
      <c r="S11" s="25">
        <f>IF(R11="",0,VLOOKUP(R11,'points ind'!$A$2:$B$52,2,FALSE))</f>
        <v>70</v>
      </c>
      <c r="T11" s="200">
        <f>IF(R11="",0,VLOOKUP(R11,'points clubs'!$A$2:$B$51,2,FALSE))</f>
        <v>40</v>
      </c>
      <c r="U11" s="140">
        <v>7</v>
      </c>
      <c r="V11" s="25">
        <f>IF(U11="",0,VLOOKUP(U11,'points ind'!$A$2:$B$52,2,FALSE))</f>
        <v>70</v>
      </c>
      <c r="W11" s="48">
        <f>IF(U11="",0,VLOOKUP(U11,'points clubs'!$A$2:$B$51,2,FALSE))</f>
        <v>40</v>
      </c>
      <c r="X11" s="41">
        <v>3</v>
      </c>
      <c r="Y11" s="25">
        <f>IF(X11="",0,VLOOKUP(X11,'points ind'!$A$2:$B$52,2,FALSE))</f>
        <v>90</v>
      </c>
      <c r="Z11" s="48">
        <f>IF(X11="",0,VLOOKUP(X11,'points clubs'!$A$2:$B$51,2,FALSE))</f>
        <v>80</v>
      </c>
      <c r="AA11" s="261"/>
      <c r="AB11" s="262">
        <f>IF(AA11="",0,VLOOKUP(AA11,'points ind'!$A$2:$B$52,2,FALSE))</f>
        <v>0</v>
      </c>
      <c r="AC11" s="263">
        <f>IF(AA11="",0,VLOOKUP(AA11,'points clubs'!$A$2:$B$51,2,FALSE))</f>
        <v>0</v>
      </c>
      <c r="AD11" s="146"/>
      <c r="AE11" s="25">
        <f>IF(AD11="",0,VLOOKUP(AD11,'points ind'!$A$2:$B$52,2,FALSE))</f>
        <v>0</v>
      </c>
      <c r="AF11" s="48">
        <f>IF(AD11="",0,VLOOKUP(AD11,'points clubs'!$A$2:$B$51,2,FALSE))</f>
        <v>0</v>
      </c>
      <c r="AG11" s="146"/>
      <c r="AH11" s="25">
        <f>IF(AG11="",0,VLOOKUP(AG11,'points ind'!$A$2:$B$52,2,FALSE))</f>
        <v>0</v>
      </c>
      <c r="AI11" s="48">
        <f>IF(AG11="",0,VLOOKUP(AG11,'points clubs'!$A$2:$B$51,2,FALSE))</f>
        <v>0</v>
      </c>
      <c r="AJ11" s="26">
        <f t="shared" si="3"/>
        <v>330</v>
      </c>
      <c r="AK11" s="63">
        <f t="shared" si="4"/>
        <v>2</v>
      </c>
      <c r="AL11" s="255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330</v>
      </c>
      <c r="AM11" s="258">
        <f t="shared" si="5"/>
        <v>2</v>
      </c>
      <c r="AN11" s="22">
        <f t="shared" si="6"/>
        <v>0</v>
      </c>
      <c r="AO11" s="23">
        <f t="shared" si="7"/>
        <v>0</v>
      </c>
      <c r="AP11" s="23">
        <f t="shared" si="8"/>
        <v>0</v>
      </c>
      <c r="AQ11" s="23">
        <f t="shared" si="9"/>
        <v>0</v>
      </c>
      <c r="AR11" s="23">
        <f t="shared" si="10"/>
        <v>0</v>
      </c>
      <c r="AS11" s="23">
        <f t="shared" si="11"/>
        <v>0</v>
      </c>
      <c r="AT11" s="23">
        <f t="shared" si="12"/>
        <v>0</v>
      </c>
      <c r="AU11" s="23">
        <f t="shared" si="13"/>
        <v>0</v>
      </c>
      <c r="AV11" s="23">
        <f t="shared" si="14"/>
        <v>260</v>
      </c>
      <c r="AW11" s="23">
        <f t="shared" si="15"/>
        <v>0</v>
      </c>
      <c r="AX11" s="23">
        <f t="shared" si="16"/>
        <v>0</v>
      </c>
      <c r="AY11" s="23">
        <f t="shared" si="17"/>
        <v>0</v>
      </c>
      <c r="AZ11" s="23">
        <f t="shared" si="18"/>
        <v>0</v>
      </c>
      <c r="BA11" s="23">
        <f t="shared" si="19"/>
        <v>0</v>
      </c>
      <c r="BB11" s="27">
        <f t="shared" si="20"/>
        <v>0</v>
      </c>
      <c r="BC11" s="27">
        <f t="shared" si="21"/>
        <v>0</v>
      </c>
    </row>
    <row r="12" spans="1:57" s="6" customFormat="1" ht="15.75" thickBot="1" x14ac:dyDescent="0.3">
      <c r="A12" s="14">
        <f t="shared" si="2"/>
        <v>3</v>
      </c>
      <c r="B12" s="22" t="s">
        <v>386</v>
      </c>
      <c r="C12" s="23">
        <v>1997</v>
      </c>
      <c r="D12" s="24" t="s">
        <v>17</v>
      </c>
      <c r="E12" s="142">
        <v>2631873</v>
      </c>
      <c r="F12" s="151"/>
      <c r="G12" s="53">
        <f>IF(F12="",0,VLOOKUP(F12,'points ind'!$A$2:$B$52,2,FALSE))</f>
        <v>0</v>
      </c>
      <c r="H12" s="51">
        <f>IF(F12="",0,VLOOKUP(F12,'points clubs'!$A$2:$B$51,2,FALSE))</f>
        <v>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41">
        <v>2</v>
      </c>
      <c r="M12" s="25">
        <f>IF(L12="",0,VLOOKUP(L12,'points ind'!$A$2:$B$52,2,FALSE))</f>
        <v>95</v>
      </c>
      <c r="N12" s="48">
        <f>IF(L12="",0,VLOOKUP(L12,'points clubs'!$A$2:$B$51,2,FALSE))</f>
        <v>90</v>
      </c>
      <c r="O12" s="52"/>
      <c r="P12" s="53">
        <f>IF(O12="",0,VLOOKUP(O12,'points ind'!$A$2:$B$52,2,FALSE))</f>
        <v>0</v>
      </c>
      <c r="Q12" s="196">
        <f>IF(O12="",0,VLOOKUP(O12,'points clubs'!$A$2:$B$51,2,FALSE))</f>
        <v>0</v>
      </c>
      <c r="R12" s="41">
        <v>8</v>
      </c>
      <c r="S12" s="25">
        <f>IF(R12="",0,VLOOKUP(R12,'points ind'!$A$2:$B$52,2,FALSE))</f>
        <v>65</v>
      </c>
      <c r="T12" s="200">
        <f>IF(R12="",0,VLOOKUP(R12,'points clubs'!$A$2:$B$51,2,FALSE))</f>
        <v>30</v>
      </c>
      <c r="U12" s="140">
        <v>5</v>
      </c>
      <c r="V12" s="25">
        <f>IF(U12="",0,VLOOKUP(U12,'points ind'!$A$2:$B$52,2,FALSE))</f>
        <v>80</v>
      </c>
      <c r="W12" s="48">
        <f>IF(U12="",0,VLOOKUP(U12,'points clubs'!$A$2:$B$51,2,FALSE))</f>
        <v>60</v>
      </c>
      <c r="X12" s="41">
        <v>5</v>
      </c>
      <c r="Y12" s="25">
        <f>IF(X12="",0,VLOOKUP(X12,'points ind'!$A$2:$B$52,2,FALSE))</f>
        <v>80</v>
      </c>
      <c r="Z12" s="48">
        <f>IF(X12="",0,VLOOKUP(X12,'points clubs'!$A$2:$B$51,2,FALSE))</f>
        <v>60</v>
      </c>
      <c r="AA12" s="261"/>
      <c r="AB12" s="262">
        <f>IF(AA12="",0,VLOOKUP(AA12,'points ind'!$A$2:$B$52,2,FALSE))</f>
        <v>0</v>
      </c>
      <c r="AC12" s="263">
        <f>IF(AA12="",0,VLOOKUP(AA12,'points clubs'!$A$2:$B$51,2,FALSE))</f>
        <v>0</v>
      </c>
      <c r="AD12" s="41"/>
      <c r="AE12" s="25">
        <f>IF(AD12="",0,VLOOKUP(AD12,'points ind'!$A$2:$B$52,2,FALSE))</f>
        <v>0</v>
      </c>
      <c r="AF12" s="48">
        <f>IF(AD12="",0,VLOOKUP(AD12,'points clubs'!$A$2:$B$51,2,FALSE))</f>
        <v>0</v>
      </c>
      <c r="AG12" s="41"/>
      <c r="AH12" s="25">
        <f>IF(AG12="",0,VLOOKUP(AG12,'points ind'!$A$2:$B$52,2,FALSE))</f>
        <v>0</v>
      </c>
      <c r="AI12" s="48">
        <f>IF(AG12="",0,VLOOKUP(AG12,'points clubs'!$A$2:$B$51,2,FALSE))</f>
        <v>0</v>
      </c>
      <c r="AJ12" s="26">
        <f t="shared" si="3"/>
        <v>320</v>
      </c>
      <c r="AK12" s="63">
        <f t="shared" si="4"/>
        <v>3</v>
      </c>
      <c r="AL12" s="255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320</v>
      </c>
      <c r="AM12" s="258">
        <f t="shared" si="5"/>
        <v>3</v>
      </c>
      <c r="AN12" s="22">
        <f t="shared" si="6"/>
        <v>0</v>
      </c>
      <c r="AO12" s="23">
        <f t="shared" si="7"/>
        <v>0</v>
      </c>
      <c r="AP12" s="23">
        <f t="shared" si="8"/>
        <v>0</v>
      </c>
      <c r="AQ12" s="23">
        <f t="shared" si="9"/>
        <v>0</v>
      </c>
      <c r="AR12" s="23">
        <f t="shared" si="10"/>
        <v>0</v>
      </c>
      <c r="AS12" s="23">
        <f t="shared" si="11"/>
        <v>0</v>
      </c>
      <c r="AT12" s="23">
        <f t="shared" si="12"/>
        <v>0</v>
      </c>
      <c r="AU12" s="23">
        <f t="shared" si="13"/>
        <v>240</v>
      </c>
      <c r="AV12" s="23">
        <f t="shared" si="14"/>
        <v>0</v>
      </c>
      <c r="AW12" s="23">
        <f t="shared" si="15"/>
        <v>0</v>
      </c>
      <c r="AX12" s="23">
        <f t="shared" si="16"/>
        <v>0</v>
      </c>
      <c r="AY12" s="23">
        <f t="shared" si="17"/>
        <v>0</v>
      </c>
      <c r="AZ12" s="23">
        <f t="shared" si="18"/>
        <v>0</v>
      </c>
      <c r="BA12" s="23">
        <f t="shared" si="19"/>
        <v>0</v>
      </c>
      <c r="BB12" s="27">
        <f t="shared" si="20"/>
        <v>0</v>
      </c>
      <c r="BC12" s="27">
        <f t="shared" si="21"/>
        <v>0</v>
      </c>
    </row>
    <row r="13" spans="1:57" s="6" customFormat="1" ht="15.75" thickBot="1" x14ac:dyDescent="0.3">
      <c r="A13" s="14">
        <f t="shared" si="2"/>
        <v>4</v>
      </c>
      <c r="B13" s="203" t="s">
        <v>439</v>
      </c>
      <c r="C13" s="23">
        <v>1998</v>
      </c>
      <c r="D13" s="24" t="s">
        <v>15</v>
      </c>
      <c r="E13" s="204" t="s">
        <v>433</v>
      </c>
      <c r="F13" s="151"/>
      <c r="G13" s="53">
        <f>IF(F13="",0,VLOOKUP(F13,'points ind'!$A$2:$B$52,2,FALSE))</f>
        <v>0</v>
      </c>
      <c r="H13" s="51">
        <f>IF(F13="",0,VLOOKUP(F13,'points clubs'!$A$2:$B$51,2,FALSE))</f>
        <v>0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41"/>
      <c r="M13" s="25">
        <f>IF(L13="",0,VLOOKUP(L13,'points ind'!$A$2:$B$52,2,FALSE))</f>
        <v>0</v>
      </c>
      <c r="N13" s="48">
        <f>IF(L13="",0,VLOOKUP(L13,'points clubs'!$A$2:$B$51,2,FALSE))</f>
        <v>0</v>
      </c>
      <c r="O13" s="52"/>
      <c r="P13" s="53">
        <f>IF(O13="",0,VLOOKUP(O13,'points ind'!$A$2:$B$52,2,FALSE))</f>
        <v>0</v>
      </c>
      <c r="Q13" s="196">
        <f>IF(O13="",0,VLOOKUP(O13,'points clubs'!$A$2:$B$51,2,FALSE))</f>
        <v>0</v>
      </c>
      <c r="R13" s="41">
        <v>3</v>
      </c>
      <c r="S13" s="25">
        <f>IF(R13="",0,VLOOKUP(R13,'points ind'!$A$2:$B$52,2,FALSE))</f>
        <v>90</v>
      </c>
      <c r="T13" s="200">
        <f>IF(R13="",0,VLOOKUP(R13,'points clubs'!$A$2:$B$51,2,FALSE))</f>
        <v>80</v>
      </c>
      <c r="U13" s="140">
        <v>3</v>
      </c>
      <c r="V13" s="25">
        <f>IF(U13="",0,VLOOKUP(U13,'points ind'!$A$2:$B$52,2,FALSE))</f>
        <v>90</v>
      </c>
      <c r="W13" s="48">
        <f>IF(U13="",0,VLOOKUP(U13,'points clubs'!$A$2:$B$51,2,FALSE))</f>
        <v>80</v>
      </c>
      <c r="X13" s="140"/>
      <c r="Y13" s="25">
        <f>IF(X13="",0,VLOOKUP(X13,'points ind'!$A$2:$B$52,2,FALSE))</f>
        <v>0</v>
      </c>
      <c r="Z13" s="48">
        <f>IF(X13="",0,VLOOKUP(X13,'points clubs'!$A$2:$B$51,2,FALSE))</f>
        <v>0</v>
      </c>
      <c r="AA13" s="261"/>
      <c r="AB13" s="262">
        <f>IF(AA13="",0,VLOOKUP(AA13,'points ind'!$A$2:$B$52,2,FALSE))</f>
        <v>0</v>
      </c>
      <c r="AC13" s="263">
        <f>IF(AA13="",0,VLOOKUP(AA13,'points clubs'!$A$2:$B$51,2,FALSE))</f>
        <v>0</v>
      </c>
      <c r="AD13" s="41"/>
      <c r="AE13" s="25">
        <f>IF(AD13="",0,VLOOKUP(AD13,'points ind'!$A$2:$B$52,2,FALSE))</f>
        <v>0</v>
      </c>
      <c r="AF13" s="48">
        <f>IF(AD13="",0,VLOOKUP(AD13,'points clubs'!$A$2:$B$51,2,FALSE))</f>
        <v>0</v>
      </c>
      <c r="AG13" s="41">
        <v>4</v>
      </c>
      <c r="AH13" s="25">
        <f>IF(AG13="",0,VLOOKUP(AG13,'points ind'!$A$2:$B$52,2,FALSE))</f>
        <v>85</v>
      </c>
      <c r="AI13" s="48">
        <f>IF(AG13="",0,VLOOKUP(AG13,'points clubs'!$A$2:$B$51,2,FALSE))</f>
        <v>70</v>
      </c>
      <c r="AJ13" s="26">
        <f t="shared" si="3"/>
        <v>265</v>
      </c>
      <c r="AK13" s="63">
        <f t="shared" si="4"/>
        <v>4</v>
      </c>
      <c r="AL13" s="255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265</v>
      </c>
      <c r="AM13" s="258">
        <f t="shared" si="5"/>
        <v>4</v>
      </c>
      <c r="AN13" s="22">
        <f t="shared" si="6"/>
        <v>0</v>
      </c>
      <c r="AO13" s="23">
        <f t="shared" si="7"/>
        <v>0</v>
      </c>
      <c r="AP13" s="23">
        <f t="shared" si="8"/>
        <v>0</v>
      </c>
      <c r="AQ13" s="23">
        <f t="shared" si="9"/>
        <v>0</v>
      </c>
      <c r="AR13" s="23">
        <f t="shared" si="10"/>
        <v>0</v>
      </c>
      <c r="AS13" s="23">
        <f t="shared" si="11"/>
        <v>230</v>
      </c>
      <c r="AT13" s="23">
        <f t="shared" si="12"/>
        <v>0</v>
      </c>
      <c r="AU13" s="23">
        <f t="shared" si="13"/>
        <v>0</v>
      </c>
      <c r="AV13" s="23">
        <f t="shared" si="14"/>
        <v>0</v>
      </c>
      <c r="AW13" s="23">
        <f t="shared" si="15"/>
        <v>0</v>
      </c>
      <c r="AX13" s="23">
        <f t="shared" si="16"/>
        <v>0</v>
      </c>
      <c r="AY13" s="23">
        <f t="shared" si="17"/>
        <v>0</v>
      </c>
      <c r="AZ13" s="23">
        <f t="shared" si="18"/>
        <v>0</v>
      </c>
      <c r="BA13" s="23">
        <f t="shared" si="19"/>
        <v>0</v>
      </c>
      <c r="BB13" s="27">
        <f t="shared" si="20"/>
        <v>0</v>
      </c>
      <c r="BC13" s="27">
        <f t="shared" si="21"/>
        <v>0</v>
      </c>
    </row>
    <row r="14" spans="1:57" s="6" customFormat="1" ht="15.75" thickBot="1" x14ac:dyDescent="0.3">
      <c r="A14" s="14">
        <f t="shared" si="2"/>
        <v>5</v>
      </c>
      <c r="B14" s="203" t="s">
        <v>442</v>
      </c>
      <c r="C14" s="23">
        <v>1997</v>
      </c>
      <c r="D14" s="24" t="s">
        <v>21</v>
      </c>
      <c r="E14" s="204" t="s">
        <v>436</v>
      </c>
      <c r="F14" s="151"/>
      <c r="G14" s="53">
        <f>IF(F14="",0,VLOOKUP(F14,'points ind'!$A$2:$B$52,2,FALSE))</f>
        <v>0</v>
      </c>
      <c r="H14" s="51">
        <f>IF(F14="",0,VLOOKUP(F14,'points clubs'!$A$2:$B$51,2,FALSE))</f>
        <v>0</v>
      </c>
      <c r="I14" s="52"/>
      <c r="J14" s="53">
        <f>IF(I14="",0,VLOOKUP(I14,'points ind'!$A$2:$B$52,2,FALSE))</f>
        <v>0</v>
      </c>
      <c r="K14" s="51">
        <f>IF(I14="",0,VLOOKUP(I14,'points clubs'!$A$2:$B$51,2,FALSE))</f>
        <v>0</v>
      </c>
      <c r="L14" s="41"/>
      <c r="M14" s="25">
        <f>IF(L14="",0,VLOOKUP(L14,'points ind'!$A$2:$B$52,2,FALSE))</f>
        <v>0</v>
      </c>
      <c r="N14" s="48">
        <f>IF(L14="",0,VLOOKUP(L14,'points clubs'!$A$2:$B$51,2,FALSE))</f>
        <v>0</v>
      </c>
      <c r="O14" s="52"/>
      <c r="P14" s="53">
        <f>IF(O14="",0,VLOOKUP(O14,'points ind'!$A$2:$B$52,2,FALSE))</f>
        <v>0</v>
      </c>
      <c r="Q14" s="196">
        <f>IF(O14="",0,VLOOKUP(O14,'points clubs'!$A$2:$B$51,2,FALSE))</f>
        <v>0</v>
      </c>
      <c r="R14" s="41">
        <v>6</v>
      </c>
      <c r="S14" s="25">
        <f>IF(R14="",0,VLOOKUP(R14,'points ind'!$A$2:$B$52,2,FALSE))</f>
        <v>75</v>
      </c>
      <c r="T14" s="200">
        <f>IF(R14="",0,VLOOKUP(R14,'points clubs'!$A$2:$B$51,2,FALSE))</f>
        <v>50</v>
      </c>
      <c r="U14" s="140">
        <v>4</v>
      </c>
      <c r="V14" s="25">
        <f>IF(U14="",0,VLOOKUP(U14,'points ind'!$A$2:$B$52,2,FALSE))</f>
        <v>85</v>
      </c>
      <c r="W14" s="48">
        <f>IF(U14="",0,VLOOKUP(U14,'points clubs'!$A$2:$B$51,2,FALSE))</f>
        <v>70</v>
      </c>
      <c r="X14" s="41">
        <v>2</v>
      </c>
      <c r="Y14" s="25">
        <f>IF(X14="",0,VLOOKUP(X14,'points ind'!$A$2:$B$52,2,FALSE))</f>
        <v>95</v>
      </c>
      <c r="Z14" s="48">
        <f>IF(X14="",0,VLOOKUP(X14,'points clubs'!$A$2:$B$51,2,FALSE))</f>
        <v>90</v>
      </c>
      <c r="AA14" s="261"/>
      <c r="AB14" s="262">
        <f>IF(AA14="",0,VLOOKUP(AA14,'points ind'!$A$2:$B$52,2,FALSE))</f>
        <v>0</v>
      </c>
      <c r="AC14" s="263">
        <f>IF(AA14="",0,VLOOKUP(AA14,'points clubs'!$A$2:$B$51,2,FALSE))</f>
        <v>0</v>
      </c>
      <c r="AD14" s="41"/>
      <c r="AE14" s="25">
        <f>IF(AD14="",0,VLOOKUP(AD14,'points ind'!$A$2:$B$52,2,FALSE))</f>
        <v>0</v>
      </c>
      <c r="AF14" s="48">
        <f>IF(AD14="",0,VLOOKUP(AD14,'points clubs'!$A$2:$B$51,2,FALSE))</f>
        <v>0</v>
      </c>
      <c r="AG14" s="41"/>
      <c r="AH14" s="25">
        <f>IF(AG14="",0,VLOOKUP(AG14,'points ind'!$A$2:$B$52,2,FALSE))</f>
        <v>0</v>
      </c>
      <c r="AI14" s="48">
        <f>IF(AG14="",0,VLOOKUP(AG14,'points clubs'!$A$2:$B$51,2,FALSE))</f>
        <v>0</v>
      </c>
      <c r="AJ14" s="26">
        <f t="shared" si="3"/>
        <v>255</v>
      </c>
      <c r="AK14" s="63">
        <f t="shared" si="4"/>
        <v>5</v>
      </c>
      <c r="AL14" s="255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255</v>
      </c>
      <c r="AM14" s="258">
        <f t="shared" si="5"/>
        <v>5</v>
      </c>
      <c r="AN14" s="22">
        <f t="shared" si="6"/>
        <v>0</v>
      </c>
      <c r="AO14" s="23">
        <f t="shared" si="7"/>
        <v>0</v>
      </c>
      <c r="AP14" s="23">
        <f t="shared" si="8"/>
        <v>0</v>
      </c>
      <c r="AQ14" s="23">
        <f t="shared" si="9"/>
        <v>0</v>
      </c>
      <c r="AR14" s="23">
        <f t="shared" si="10"/>
        <v>0</v>
      </c>
      <c r="AS14" s="23">
        <f t="shared" si="11"/>
        <v>0</v>
      </c>
      <c r="AT14" s="23">
        <f t="shared" si="12"/>
        <v>0</v>
      </c>
      <c r="AU14" s="23">
        <f t="shared" si="13"/>
        <v>0</v>
      </c>
      <c r="AV14" s="23">
        <f t="shared" si="14"/>
        <v>0</v>
      </c>
      <c r="AW14" s="23">
        <f t="shared" si="15"/>
        <v>0</v>
      </c>
      <c r="AX14" s="23">
        <f t="shared" si="16"/>
        <v>0</v>
      </c>
      <c r="AY14" s="23">
        <f t="shared" si="17"/>
        <v>210</v>
      </c>
      <c r="AZ14" s="23">
        <f t="shared" si="18"/>
        <v>0</v>
      </c>
      <c r="BA14" s="23">
        <f t="shared" si="19"/>
        <v>0</v>
      </c>
      <c r="BB14" s="27">
        <f t="shared" si="20"/>
        <v>0</v>
      </c>
      <c r="BC14" s="27">
        <f t="shared" si="21"/>
        <v>0</v>
      </c>
    </row>
    <row r="15" spans="1:57" s="316" customFormat="1" ht="15.75" thickBot="1" x14ac:dyDescent="0.3">
      <c r="A15" s="14">
        <f t="shared" si="2"/>
        <v>6</v>
      </c>
      <c r="B15" s="203" t="s">
        <v>489</v>
      </c>
      <c r="C15" s="23">
        <v>1997</v>
      </c>
      <c r="D15" s="24" t="s">
        <v>15</v>
      </c>
      <c r="E15" s="204">
        <v>2638878</v>
      </c>
      <c r="F15" s="151"/>
      <c r="G15" s="53">
        <f>IF(F15="",0,VLOOKUP(F15,'points ind'!$A$2:$B$52,2,FALSE))</f>
        <v>0</v>
      </c>
      <c r="H15" s="51">
        <f>IF(F15="",0,VLOOKUP(F15,'points clubs'!$A$2:$B$51,2,FALSE))</f>
        <v>0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41"/>
      <c r="M15" s="25">
        <f>IF(L15="",0,VLOOKUP(L15,'points ind'!$A$2:$B$52,2,FALSE))</f>
        <v>0</v>
      </c>
      <c r="N15" s="48">
        <f>IF(L15="",0,VLOOKUP(L15,'points clubs'!$A$2:$B$51,2,FALSE))</f>
        <v>0</v>
      </c>
      <c r="O15" s="52"/>
      <c r="P15" s="53">
        <f>IF(O15="",0,VLOOKUP(O15,'points ind'!$A$2:$B$52,2,FALSE))</f>
        <v>0</v>
      </c>
      <c r="Q15" s="196">
        <f>IF(O15="",0,VLOOKUP(O15,'points clubs'!$A$2:$B$51,2,FALSE))</f>
        <v>0</v>
      </c>
      <c r="R15" s="41"/>
      <c r="S15" s="25">
        <f>IF(R15="",0,VLOOKUP(R15,'points ind'!$A$2:$B$52,2,FALSE))</f>
        <v>0</v>
      </c>
      <c r="T15" s="200">
        <f>IF(R15="",0,VLOOKUP(R15,'points clubs'!$A$2:$B$51,2,FALSE))</f>
        <v>0</v>
      </c>
      <c r="U15" s="239">
        <v>1</v>
      </c>
      <c r="V15" s="25">
        <f>IF(U15="",0,VLOOKUP(U15,'points ind'!$A$2:$B$52,2,FALSE))</f>
        <v>100</v>
      </c>
      <c r="W15" s="48">
        <f>IF(U15="",0,VLOOKUP(U15,'points clubs'!$A$2:$B$51,2,FALSE))</f>
        <v>100</v>
      </c>
      <c r="X15" s="41"/>
      <c r="Y15" s="25">
        <f>IF(X15="",0,VLOOKUP(X15,'points ind'!$A$2:$B$52,2,FALSE))</f>
        <v>0</v>
      </c>
      <c r="Z15" s="48">
        <f>IF(X15="",0,VLOOKUP(X15,'points clubs'!$A$2:$B$51,2,FALSE))</f>
        <v>0</v>
      </c>
      <c r="AA15" s="261"/>
      <c r="AB15" s="262">
        <f>IF(AA15="",0,VLOOKUP(AA15,'points ind'!$A$2:$B$52,2,FALSE))</f>
        <v>0</v>
      </c>
      <c r="AC15" s="263">
        <f>IF(AA15="",0,VLOOKUP(AA15,'points clubs'!$A$2:$B$51,2,FALSE))</f>
        <v>0</v>
      </c>
      <c r="AD15" s="41"/>
      <c r="AE15" s="25">
        <f>IF(AD15="",0,VLOOKUP(AD15,'points ind'!$A$2:$B$52,2,FALSE))</f>
        <v>0</v>
      </c>
      <c r="AF15" s="48">
        <f>IF(AD15="",0,VLOOKUP(AD15,'points clubs'!$A$2:$B$51,2,FALSE))</f>
        <v>0</v>
      </c>
      <c r="AG15" s="41">
        <v>1</v>
      </c>
      <c r="AH15" s="25">
        <f>IF(AG15="",0,VLOOKUP(AG15,'points ind'!$A$2:$B$52,2,FALSE))</f>
        <v>100</v>
      </c>
      <c r="AI15" s="48">
        <f>IF(AG15="",0,VLOOKUP(AG15,'points clubs'!$A$2:$B$51,2,FALSE))</f>
        <v>100</v>
      </c>
      <c r="AJ15" s="26">
        <f t="shared" si="3"/>
        <v>200</v>
      </c>
      <c r="AK15" s="63">
        <f t="shared" si="4"/>
        <v>6</v>
      </c>
      <c r="AL15" s="255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200</v>
      </c>
      <c r="AM15" s="258">
        <f t="shared" si="5"/>
        <v>6</v>
      </c>
      <c r="AN15" s="314">
        <f t="shared" si="6"/>
        <v>0</v>
      </c>
      <c r="AO15" s="294">
        <f t="shared" si="7"/>
        <v>0</v>
      </c>
      <c r="AP15" s="294">
        <f t="shared" si="8"/>
        <v>0</v>
      </c>
      <c r="AQ15" s="294">
        <f t="shared" si="9"/>
        <v>0</v>
      </c>
      <c r="AR15" s="294">
        <f t="shared" si="10"/>
        <v>0</v>
      </c>
      <c r="AS15" s="294">
        <f t="shared" si="11"/>
        <v>200</v>
      </c>
      <c r="AT15" s="294">
        <f t="shared" si="12"/>
        <v>0</v>
      </c>
      <c r="AU15" s="294">
        <f t="shared" si="13"/>
        <v>0</v>
      </c>
      <c r="AV15" s="294">
        <f t="shared" si="14"/>
        <v>0</v>
      </c>
      <c r="AW15" s="294">
        <f t="shared" si="15"/>
        <v>0</v>
      </c>
      <c r="AX15" s="294">
        <f t="shared" si="16"/>
        <v>0</v>
      </c>
      <c r="AY15" s="294">
        <f t="shared" si="17"/>
        <v>0</v>
      </c>
      <c r="AZ15" s="294">
        <f t="shared" si="18"/>
        <v>0</v>
      </c>
      <c r="BA15" s="294">
        <f t="shared" si="19"/>
        <v>0</v>
      </c>
      <c r="BB15" s="315">
        <f t="shared" si="20"/>
        <v>0</v>
      </c>
      <c r="BC15" s="315">
        <f t="shared" si="21"/>
        <v>0</v>
      </c>
    </row>
    <row r="16" spans="1:57" s="6" customFormat="1" ht="15.75" thickBot="1" x14ac:dyDescent="0.3">
      <c r="A16" s="14">
        <f t="shared" si="2"/>
        <v>7</v>
      </c>
      <c r="B16" s="203" t="s">
        <v>438</v>
      </c>
      <c r="C16" s="23">
        <v>1998</v>
      </c>
      <c r="D16" s="24" t="s">
        <v>19</v>
      </c>
      <c r="E16" s="204" t="s">
        <v>432</v>
      </c>
      <c r="F16" s="151"/>
      <c r="G16" s="53">
        <f>IF(F16="",0,VLOOKUP(F16,'points ind'!$A$2:$B$52,2,FALSE))</f>
        <v>0</v>
      </c>
      <c r="H16" s="51">
        <f>IF(F16="",0,VLOOKUP(F16,'points clubs'!$A$2:$B$51,2,FALSE))</f>
        <v>0</v>
      </c>
      <c r="I16" s="52"/>
      <c r="J16" s="53">
        <f>IF(I16="",0,VLOOKUP(I16,'points ind'!$A$2:$B$52,2,FALSE))</f>
        <v>0</v>
      </c>
      <c r="K16" s="51">
        <f>IF(I16="",0,VLOOKUP(I16,'points clubs'!$A$2:$B$51,2,FALSE))</f>
        <v>0</v>
      </c>
      <c r="L16" s="41"/>
      <c r="M16" s="25">
        <f>IF(L16="",0,VLOOKUP(L16,'points ind'!$A$2:$B$52,2,FALSE))</f>
        <v>0</v>
      </c>
      <c r="N16" s="48">
        <f>IF(L16="",0,VLOOKUP(L16,'points clubs'!$A$2:$B$51,2,FALSE))</f>
        <v>0</v>
      </c>
      <c r="O16" s="52"/>
      <c r="P16" s="53">
        <f>IF(O16="",0,VLOOKUP(O16,'points ind'!$A$2:$B$52,2,FALSE))</f>
        <v>0</v>
      </c>
      <c r="Q16" s="196">
        <f>IF(O16="",0,VLOOKUP(O16,'points clubs'!$A$2:$B$51,2,FALSE))</f>
        <v>0</v>
      </c>
      <c r="R16" s="41">
        <v>2</v>
      </c>
      <c r="S16" s="25">
        <f>IF(R16="",0,VLOOKUP(R16,'points ind'!$A$2:$B$52,2,FALSE))</f>
        <v>95</v>
      </c>
      <c r="T16" s="200">
        <f>IF(R16="",0,VLOOKUP(R16,'points clubs'!$A$2:$B$51,2,FALSE))</f>
        <v>90</v>
      </c>
      <c r="U16" s="140"/>
      <c r="V16" s="25">
        <f>IF(U16="",0,VLOOKUP(U16,'points ind'!$A$2:$B$52,2,FALSE))</f>
        <v>0</v>
      </c>
      <c r="W16" s="48">
        <f>IF(U16="",0,VLOOKUP(U16,'points clubs'!$A$2:$B$51,2,FALSE))</f>
        <v>0</v>
      </c>
      <c r="X16" s="41"/>
      <c r="Y16" s="25">
        <f>IF(X16="",0,VLOOKUP(X16,'points ind'!$A$2:$B$52,2,FALSE))</f>
        <v>0</v>
      </c>
      <c r="Z16" s="48">
        <f>IF(X16="",0,VLOOKUP(X16,'points clubs'!$A$2:$B$51,2,FALSE))</f>
        <v>0</v>
      </c>
      <c r="AA16" s="261"/>
      <c r="AB16" s="262">
        <f>IF(AA16="",0,VLOOKUP(AA16,'points ind'!$A$2:$B$52,2,FALSE))</f>
        <v>0</v>
      </c>
      <c r="AC16" s="263">
        <f>IF(AA16="",0,VLOOKUP(AA16,'points clubs'!$A$2:$B$51,2,FALSE))</f>
        <v>0</v>
      </c>
      <c r="AD16" s="41"/>
      <c r="AE16" s="25">
        <f>IF(AD16="",0,VLOOKUP(AD16,'points ind'!$A$2:$B$52,2,FALSE))</f>
        <v>0</v>
      </c>
      <c r="AF16" s="48">
        <f>IF(AD16="",0,VLOOKUP(AD16,'points clubs'!$A$2:$B$51,2,FALSE))</f>
        <v>0</v>
      </c>
      <c r="AG16" s="41">
        <v>2</v>
      </c>
      <c r="AH16" s="25">
        <f>IF(AG16="",0,VLOOKUP(AG16,'points ind'!$A$2:$B$52,2,FALSE))</f>
        <v>95</v>
      </c>
      <c r="AI16" s="48">
        <f>IF(AG16="",0,VLOOKUP(AG16,'points clubs'!$A$2:$B$51,2,FALSE))</f>
        <v>90</v>
      </c>
      <c r="AJ16" s="26">
        <f t="shared" si="3"/>
        <v>190</v>
      </c>
      <c r="AK16" s="63">
        <f t="shared" si="4"/>
        <v>7</v>
      </c>
      <c r="AL16" s="255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190</v>
      </c>
      <c r="AM16" s="258">
        <f t="shared" si="5"/>
        <v>7</v>
      </c>
      <c r="AN16" s="22">
        <f t="shared" si="6"/>
        <v>0</v>
      </c>
      <c r="AO16" s="23">
        <f t="shared" si="7"/>
        <v>0</v>
      </c>
      <c r="AP16" s="23">
        <f t="shared" si="8"/>
        <v>0</v>
      </c>
      <c r="AQ16" s="23">
        <f t="shared" si="9"/>
        <v>0</v>
      </c>
      <c r="AR16" s="23">
        <f t="shared" si="10"/>
        <v>0</v>
      </c>
      <c r="AS16" s="23">
        <f t="shared" si="11"/>
        <v>0</v>
      </c>
      <c r="AT16" s="23">
        <f t="shared" si="12"/>
        <v>0</v>
      </c>
      <c r="AU16" s="23">
        <f t="shared" si="13"/>
        <v>0</v>
      </c>
      <c r="AV16" s="23">
        <f t="shared" si="14"/>
        <v>0</v>
      </c>
      <c r="AW16" s="23">
        <f t="shared" si="15"/>
        <v>180</v>
      </c>
      <c r="AX16" s="23">
        <f t="shared" si="16"/>
        <v>0</v>
      </c>
      <c r="AY16" s="23">
        <f t="shared" si="17"/>
        <v>0</v>
      </c>
      <c r="AZ16" s="23">
        <f t="shared" si="18"/>
        <v>0</v>
      </c>
      <c r="BA16" s="23">
        <f t="shared" si="19"/>
        <v>0</v>
      </c>
      <c r="BB16" s="27">
        <f t="shared" si="20"/>
        <v>0</v>
      </c>
      <c r="BC16" s="27">
        <f t="shared" si="21"/>
        <v>0</v>
      </c>
    </row>
    <row r="17" spans="1:55" s="6" customFormat="1" ht="23.25" thickBot="1" x14ac:dyDescent="0.25">
      <c r="A17" s="292">
        <f t="shared" si="2"/>
        <v>8</v>
      </c>
      <c r="B17" s="293" t="s">
        <v>437</v>
      </c>
      <c r="C17" s="294">
        <v>1998</v>
      </c>
      <c r="D17" s="295" t="s">
        <v>22</v>
      </c>
      <c r="E17" s="296" t="s">
        <v>431</v>
      </c>
      <c r="F17" s="297"/>
      <c r="G17" s="298">
        <f>IF(F17="",0,VLOOKUP(F17,'points ind'!$A$2:$B$52,2,FALSE))</f>
        <v>0</v>
      </c>
      <c r="H17" s="299">
        <f>IF(F17="",0,VLOOKUP(F17,'points clubs'!$A$2:$B$51,2,FALSE))</f>
        <v>0</v>
      </c>
      <c r="I17" s="300"/>
      <c r="J17" s="298">
        <f>IF(I17="",0,VLOOKUP(I17,'points ind'!$A$2:$B$52,2,FALSE))</f>
        <v>0</v>
      </c>
      <c r="K17" s="299">
        <f>IF(I17="",0,VLOOKUP(I17,'points clubs'!$A$2:$B$51,2,FALSE))</f>
        <v>0</v>
      </c>
      <c r="L17" s="301"/>
      <c r="M17" s="302">
        <f>IF(L17="",0,VLOOKUP(L17,'points ind'!$A$2:$B$52,2,FALSE))</f>
        <v>0</v>
      </c>
      <c r="N17" s="303">
        <f>IF(L17="",0,VLOOKUP(L17,'points clubs'!$A$2:$B$51,2,FALSE))</f>
        <v>0</v>
      </c>
      <c r="O17" s="300"/>
      <c r="P17" s="298">
        <f>IF(O17="",0,VLOOKUP(O17,'points ind'!$A$2:$B$52,2,FALSE))</f>
        <v>0</v>
      </c>
      <c r="Q17" s="304">
        <f>IF(O17="",0,VLOOKUP(O17,'points clubs'!$A$2:$B$51,2,FALSE))</f>
        <v>0</v>
      </c>
      <c r="R17" s="305">
        <v>1</v>
      </c>
      <c r="S17" s="302">
        <f>IF(R17="",0,VLOOKUP(R17,'points ind'!$A$2:$B$52,2,FALSE))</f>
        <v>100</v>
      </c>
      <c r="T17" s="306">
        <f>IF(R17="",0,VLOOKUP(R17,'points clubs'!$A$2:$B$51,2,FALSE))</f>
        <v>100</v>
      </c>
      <c r="U17" s="307"/>
      <c r="V17" s="302">
        <f>IF(U17="",0,VLOOKUP(U17,'points ind'!$A$2:$B$52,2,FALSE))</f>
        <v>0</v>
      </c>
      <c r="W17" s="303">
        <f>IF(U17="",0,VLOOKUP(U17,'points clubs'!$A$2:$B$51,2,FALSE))</f>
        <v>0</v>
      </c>
      <c r="X17" s="301"/>
      <c r="Y17" s="302">
        <f>IF(X17="",0,VLOOKUP(X17,'points ind'!$A$2:$B$52,2,FALSE))</f>
        <v>0</v>
      </c>
      <c r="Z17" s="303">
        <f>IF(X17="",0,VLOOKUP(X17,'points clubs'!$A$2:$B$51,2,FALSE))</f>
        <v>0</v>
      </c>
      <c r="AA17" s="308"/>
      <c r="AB17" s="309">
        <f>IF(AA17="",0,VLOOKUP(AA17,'points ind'!$A$2:$B$52,2,FALSE))</f>
        <v>0</v>
      </c>
      <c r="AC17" s="310">
        <f>IF(AA17="",0,VLOOKUP(AA17,'points clubs'!$A$2:$B$51,2,FALSE))</f>
        <v>0</v>
      </c>
      <c r="AD17" s="301"/>
      <c r="AE17" s="302">
        <f>IF(AD17="",0,VLOOKUP(AD17,'points ind'!$A$2:$B$52,2,FALSE))</f>
        <v>0</v>
      </c>
      <c r="AF17" s="303">
        <f>IF(AD17="",0,VLOOKUP(AD17,'points clubs'!$A$2:$B$51,2,FALSE))</f>
        <v>0</v>
      </c>
      <c r="AG17" s="301"/>
      <c r="AH17" s="302">
        <f>IF(AG17="",0,VLOOKUP(AG17,'points ind'!$A$2:$B$52,2,FALSE))</f>
        <v>0</v>
      </c>
      <c r="AI17" s="303">
        <f>IF(AG17="",0,VLOOKUP(AG17,'points clubs'!$A$2:$B$51,2,FALSE))</f>
        <v>0</v>
      </c>
      <c r="AJ17" s="311">
        <f t="shared" si="3"/>
        <v>100</v>
      </c>
      <c r="AK17" s="312">
        <f t="shared" si="4"/>
        <v>8</v>
      </c>
      <c r="AL17" s="255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100</v>
      </c>
      <c r="AM17" s="313">
        <f t="shared" si="5"/>
        <v>8</v>
      </c>
      <c r="AN17" s="22">
        <f t="shared" si="6"/>
        <v>0</v>
      </c>
      <c r="AO17" s="23">
        <f t="shared" si="7"/>
        <v>0</v>
      </c>
      <c r="AP17" s="23">
        <f t="shared" si="8"/>
        <v>0</v>
      </c>
      <c r="AQ17" s="23">
        <f t="shared" si="9"/>
        <v>0</v>
      </c>
      <c r="AR17" s="23">
        <f t="shared" si="10"/>
        <v>0</v>
      </c>
      <c r="AS17" s="23">
        <f t="shared" si="11"/>
        <v>0</v>
      </c>
      <c r="AT17" s="23">
        <f t="shared" si="12"/>
        <v>0</v>
      </c>
      <c r="AU17" s="23">
        <f t="shared" si="13"/>
        <v>0</v>
      </c>
      <c r="AV17" s="23">
        <f t="shared" si="14"/>
        <v>0</v>
      </c>
      <c r="AW17" s="23">
        <f t="shared" si="15"/>
        <v>0</v>
      </c>
      <c r="AX17" s="23">
        <f t="shared" si="16"/>
        <v>0</v>
      </c>
      <c r="AY17" s="23">
        <f t="shared" si="17"/>
        <v>0</v>
      </c>
      <c r="AZ17" s="23">
        <f t="shared" si="18"/>
        <v>100</v>
      </c>
      <c r="BA17" s="23">
        <f t="shared" si="19"/>
        <v>0</v>
      </c>
      <c r="BB17" s="27">
        <f t="shared" si="20"/>
        <v>0</v>
      </c>
      <c r="BC17" s="27">
        <f t="shared" si="21"/>
        <v>0</v>
      </c>
    </row>
    <row r="18" spans="1:55" s="6" customFormat="1" ht="15.75" thickBot="1" x14ac:dyDescent="0.3">
      <c r="A18" s="14">
        <f t="shared" si="2"/>
        <v>9</v>
      </c>
      <c r="B18" s="203" t="s">
        <v>440</v>
      </c>
      <c r="C18" s="23">
        <v>1997</v>
      </c>
      <c r="D18" s="24" t="s">
        <v>17</v>
      </c>
      <c r="E18" s="204" t="s">
        <v>434</v>
      </c>
      <c r="F18" s="151"/>
      <c r="G18" s="53">
        <f>IF(F18="",0,VLOOKUP(F18,'points ind'!$A$2:$B$52,2,FALSE))</f>
        <v>0</v>
      </c>
      <c r="H18" s="51">
        <f>IF(F18="",0,VLOOKUP(F18,'points clubs'!$A$2:$B$51,2,FALSE))</f>
        <v>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41"/>
      <c r="M18" s="25">
        <f>IF(L18="",0,VLOOKUP(L18,'points ind'!$A$2:$B$52,2,FALSE))</f>
        <v>0</v>
      </c>
      <c r="N18" s="48">
        <f>IF(L18="",0,VLOOKUP(L18,'points clubs'!$A$2:$B$51,2,FALSE))</f>
        <v>0</v>
      </c>
      <c r="O18" s="52"/>
      <c r="P18" s="53">
        <f>IF(O18="",0,VLOOKUP(O18,'points ind'!$A$2:$B$52,2,FALSE))</f>
        <v>0</v>
      </c>
      <c r="Q18" s="196">
        <f>IF(O18="",0,VLOOKUP(O18,'points clubs'!$A$2:$B$51,2,FALSE))</f>
        <v>0</v>
      </c>
      <c r="R18" s="41">
        <v>4</v>
      </c>
      <c r="S18" s="25">
        <f>IF(R18="",0,VLOOKUP(R18,'points ind'!$A$2:$B$52,2,FALSE))</f>
        <v>85</v>
      </c>
      <c r="T18" s="200">
        <f>IF(R18="",0,VLOOKUP(R18,'points clubs'!$A$2:$B$51,2,FALSE))</f>
        <v>70</v>
      </c>
      <c r="U18" s="140"/>
      <c r="V18" s="25">
        <f>IF(U18="",0,VLOOKUP(U18,'points ind'!$A$2:$B$52,2,FALSE))</f>
        <v>0</v>
      </c>
      <c r="W18" s="48">
        <f>IF(U18="",0,VLOOKUP(U18,'points clubs'!$A$2:$B$51,2,FALSE))</f>
        <v>0</v>
      </c>
      <c r="X18" s="41"/>
      <c r="Y18" s="25">
        <f>IF(X18="",0,VLOOKUP(X18,'points ind'!$A$2:$B$52,2,FALSE))</f>
        <v>0</v>
      </c>
      <c r="Z18" s="48">
        <f>IF(X18="",0,VLOOKUP(X18,'points clubs'!$A$2:$B$51,2,FALSE))</f>
        <v>0</v>
      </c>
      <c r="AA18" s="261"/>
      <c r="AB18" s="262">
        <f>IF(AA18="",0,VLOOKUP(AA18,'points ind'!$A$2:$B$52,2,FALSE))</f>
        <v>0</v>
      </c>
      <c r="AC18" s="263">
        <f>IF(AA18="",0,VLOOKUP(AA18,'points clubs'!$A$2:$B$51,2,FALSE))</f>
        <v>0</v>
      </c>
      <c r="AD18" s="41"/>
      <c r="AE18" s="25">
        <f>IF(AD18="",0,VLOOKUP(AD18,'points ind'!$A$2:$B$52,2,FALSE))</f>
        <v>0</v>
      </c>
      <c r="AF18" s="48">
        <f>IF(AD18="",0,VLOOKUP(AD18,'points clubs'!$A$2:$B$51,2,FALSE))</f>
        <v>0</v>
      </c>
      <c r="AG18" s="41"/>
      <c r="AH18" s="25">
        <f>IF(AG18="",0,VLOOKUP(AG18,'points ind'!$A$2:$B$52,2,FALSE))</f>
        <v>0</v>
      </c>
      <c r="AI18" s="48">
        <f>IF(AG18="",0,VLOOKUP(AG18,'points clubs'!$A$2:$B$51,2,FALSE))</f>
        <v>0</v>
      </c>
      <c r="AJ18" s="26">
        <f t="shared" si="3"/>
        <v>85</v>
      </c>
      <c r="AK18" s="63">
        <f t="shared" si="4"/>
        <v>9</v>
      </c>
      <c r="AL18" s="255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85</v>
      </c>
      <c r="AM18" s="258">
        <f t="shared" si="5"/>
        <v>9</v>
      </c>
      <c r="AN18" s="22">
        <f t="shared" si="6"/>
        <v>0</v>
      </c>
      <c r="AO18" s="23">
        <f t="shared" si="7"/>
        <v>0</v>
      </c>
      <c r="AP18" s="23">
        <f t="shared" si="8"/>
        <v>0</v>
      </c>
      <c r="AQ18" s="23">
        <f t="shared" si="9"/>
        <v>0</v>
      </c>
      <c r="AR18" s="23">
        <f t="shared" si="10"/>
        <v>0</v>
      </c>
      <c r="AS18" s="23">
        <f t="shared" si="11"/>
        <v>0</v>
      </c>
      <c r="AT18" s="23">
        <f t="shared" si="12"/>
        <v>0</v>
      </c>
      <c r="AU18" s="23">
        <f t="shared" si="13"/>
        <v>70</v>
      </c>
      <c r="AV18" s="23">
        <f t="shared" si="14"/>
        <v>0</v>
      </c>
      <c r="AW18" s="23">
        <f t="shared" si="15"/>
        <v>0</v>
      </c>
      <c r="AX18" s="23">
        <f t="shared" si="16"/>
        <v>0</v>
      </c>
      <c r="AY18" s="23">
        <f t="shared" si="17"/>
        <v>0</v>
      </c>
      <c r="AZ18" s="23">
        <f t="shared" si="18"/>
        <v>0</v>
      </c>
      <c r="BA18" s="23">
        <f t="shared" si="19"/>
        <v>0</v>
      </c>
      <c r="BB18" s="27">
        <f t="shared" si="20"/>
        <v>0</v>
      </c>
      <c r="BC18" s="27">
        <f t="shared" si="21"/>
        <v>0</v>
      </c>
    </row>
    <row r="19" spans="1:55" s="6" customFormat="1" ht="15.75" thickBot="1" x14ac:dyDescent="0.3">
      <c r="A19" s="14">
        <f t="shared" si="2"/>
        <v>9</v>
      </c>
      <c r="B19" s="205" t="s">
        <v>495</v>
      </c>
      <c r="C19" s="23">
        <v>1998</v>
      </c>
      <c r="D19" s="24" t="s">
        <v>21</v>
      </c>
      <c r="E19" s="206">
        <v>2643247</v>
      </c>
      <c r="F19" s="151"/>
      <c r="G19" s="53">
        <f>IF(F19="",0,VLOOKUP(F19,'points ind'!$A$2:$B$52,2,FALSE))</f>
        <v>0</v>
      </c>
      <c r="H19" s="51">
        <f>IF(F19="",0,VLOOKUP(F19,'points clubs'!$A$2:$B$51,2,FALSE))</f>
        <v>0</v>
      </c>
      <c r="I19" s="52"/>
      <c r="J19" s="53">
        <f>IF(I19="",0,VLOOKUP(I19,'points ind'!$A$2:$B$52,2,FALSE))</f>
        <v>0</v>
      </c>
      <c r="K19" s="51">
        <f>IF(I19="",0,VLOOKUP(I19,'points clubs'!$A$2:$B$51,2,FALSE))</f>
        <v>0</v>
      </c>
      <c r="L19" s="41"/>
      <c r="M19" s="25">
        <f>IF(L19="",0,VLOOKUP(L19,'points ind'!$A$2:$B$52,2,FALSE))</f>
        <v>0</v>
      </c>
      <c r="N19" s="48">
        <f>IF(L19="",0,VLOOKUP(L19,'points clubs'!$A$2:$B$51,2,FALSE))</f>
        <v>0</v>
      </c>
      <c r="O19" s="52"/>
      <c r="P19" s="53">
        <f>IF(O19="",0,VLOOKUP(O19,'points ind'!$A$2:$B$52,2,FALSE))</f>
        <v>0</v>
      </c>
      <c r="Q19" s="196">
        <f>IF(O19="",0,VLOOKUP(O19,'points clubs'!$A$2:$B$51,2,FALSE))</f>
        <v>0</v>
      </c>
      <c r="R19" s="41"/>
      <c r="S19" s="25">
        <f>IF(R19="",0,VLOOKUP(R19,'points ind'!$A$2:$B$52,2,FALSE))</f>
        <v>0</v>
      </c>
      <c r="T19" s="200">
        <f>IF(R19="",0,VLOOKUP(R19,'points clubs'!$A$2:$B$51,2,FALSE))</f>
        <v>0</v>
      </c>
      <c r="U19" s="140"/>
      <c r="V19" s="25">
        <f>IF(U19="",0,VLOOKUP(U19,'points ind'!$A$2:$B$52,2,FALSE))</f>
        <v>0</v>
      </c>
      <c r="W19" s="48">
        <f>IF(U19="",0,VLOOKUP(U19,'points clubs'!$A$2:$B$51,2,FALSE))</f>
        <v>0</v>
      </c>
      <c r="X19" s="41">
        <v>4</v>
      </c>
      <c r="Y19" s="25">
        <f>IF(X19="",0,VLOOKUP(X19,'points ind'!$A$2:$B$52,2,FALSE))</f>
        <v>85</v>
      </c>
      <c r="Z19" s="48">
        <f>IF(X19="",0,VLOOKUP(X19,'points clubs'!$A$2:$B$51,2,FALSE))</f>
        <v>70</v>
      </c>
      <c r="AA19" s="261"/>
      <c r="AB19" s="262">
        <f>IF(AA19="",0,VLOOKUP(AA19,'points ind'!$A$2:$B$52,2,FALSE))</f>
        <v>0</v>
      </c>
      <c r="AC19" s="263">
        <f>IF(AA19="",0,VLOOKUP(AA19,'points clubs'!$A$2:$B$51,2,FALSE))</f>
        <v>0</v>
      </c>
      <c r="AD19" s="41"/>
      <c r="AE19" s="25">
        <f>IF(AD19="",0,VLOOKUP(AD19,'points ind'!$A$2:$B$52,2,FALSE))</f>
        <v>0</v>
      </c>
      <c r="AF19" s="48">
        <f>IF(AD19="",0,VLOOKUP(AD19,'points clubs'!$A$2:$B$51,2,FALSE))</f>
        <v>0</v>
      </c>
      <c r="AG19" s="41"/>
      <c r="AH19" s="25">
        <f>IF(AG19="",0,VLOOKUP(AG19,'points ind'!$A$2:$B$52,2,FALSE))</f>
        <v>0</v>
      </c>
      <c r="AI19" s="48">
        <f>IF(AG19="",0,VLOOKUP(AG19,'points clubs'!$A$2:$B$51,2,FALSE))</f>
        <v>0</v>
      </c>
      <c r="AJ19" s="26">
        <f t="shared" si="3"/>
        <v>85</v>
      </c>
      <c r="AK19" s="63">
        <f t="shared" si="4"/>
        <v>9</v>
      </c>
      <c r="AL19" s="255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85</v>
      </c>
      <c r="AM19" s="258">
        <f t="shared" si="5"/>
        <v>9</v>
      </c>
      <c r="AN19" s="22">
        <f t="shared" si="6"/>
        <v>0</v>
      </c>
      <c r="AO19" s="23">
        <f t="shared" si="7"/>
        <v>0</v>
      </c>
      <c r="AP19" s="23">
        <f t="shared" si="8"/>
        <v>0</v>
      </c>
      <c r="AQ19" s="23">
        <f t="shared" si="9"/>
        <v>0</v>
      </c>
      <c r="AR19" s="23">
        <f t="shared" si="10"/>
        <v>0</v>
      </c>
      <c r="AS19" s="23">
        <f t="shared" si="11"/>
        <v>0</v>
      </c>
      <c r="AT19" s="23">
        <f t="shared" si="12"/>
        <v>0</v>
      </c>
      <c r="AU19" s="23">
        <f t="shared" si="13"/>
        <v>0</v>
      </c>
      <c r="AV19" s="23">
        <f t="shared" si="14"/>
        <v>0</v>
      </c>
      <c r="AW19" s="23">
        <f t="shared" si="15"/>
        <v>0</v>
      </c>
      <c r="AX19" s="23">
        <f t="shared" si="16"/>
        <v>0</v>
      </c>
      <c r="AY19" s="23">
        <f t="shared" si="17"/>
        <v>70</v>
      </c>
      <c r="AZ19" s="23">
        <f t="shared" si="18"/>
        <v>0</v>
      </c>
      <c r="BA19" s="23">
        <f t="shared" si="19"/>
        <v>0</v>
      </c>
      <c r="BB19" s="27">
        <f t="shared" si="20"/>
        <v>0</v>
      </c>
      <c r="BC19" s="27">
        <f t="shared" si="21"/>
        <v>0</v>
      </c>
    </row>
    <row r="20" spans="1:55" s="6" customFormat="1" ht="15.75" thickBot="1" x14ac:dyDescent="0.3">
      <c r="A20" s="14">
        <f t="shared" si="2"/>
        <v>11</v>
      </c>
      <c r="B20" s="22" t="s">
        <v>385</v>
      </c>
      <c r="C20" s="23">
        <v>1997</v>
      </c>
      <c r="D20" s="24" t="s">
        <v>12</v>
      </c>
      <c r="E20" s="142">
        <v>2630015</v>
      </c>
      <c r="F20" s="151"/>
      <c r="G20" s="53">
        <f>IF(F20="",0,VLOOKUP(F20,'points ind'!$A$2:$B$52,2,FALSE))</f>
        <v>0</v>
      </c>
      <c r="H20" s="51">
        <f>IF(F20="",0,VLOOKUP(F20,'points clubs'!$A$2:$B$51,2,FALSE))</f>
        <v>0</v>
      </c>
      <c r="I20" s="52"/>
      <c r="J20" s="53">
        <f>IF(I20="",0,VLOOKUP(I20,'points ind'!$A$2:$B$52,2,FALSE))</f>
        <v>0</v>
      </c>
      <c r="K20" s="51">
        <f>IF(I20="",0,VLOOKUP(I20,'points clubs'!$A$2:$B$51,2,FALSE))</f>
        <v>0</v>
      </c>
      <c r="L20" s="41"/>
      <c r="M20" s="25">
        <f>IF(L20="",0,VLOOKUP(L20,'points ind'!$A$2:$B$52,2,FALSE))</f>
        <v>0</v>
      </c>
      <c r="N20" s="48">
        <f>IF(L20="",0,VLOOKUP(L20,'points clubs'!$A$2:$B$51,2,FALSE))</f>
        <v>0</v>
      </c>
      <c r="O20" s="52"/>
      <c r="P20" s="53">
        <f>IF(O20="",0,VLOOKUP(O20,'points ind'!$A$2:$B$52,2,FALSE))</f>
        <v>0</v>
      </c>
      <c r="Q20" s="196">
        <f>IF(O20="",0,VLOOKUP(O20,'points clubs'!$A$2:$B$51,2,FALSE))</f>
        <v>0</v>
      </c>
      <c r="R20" s="41"/>
      <c r="S20" s="25">
        <f>IF(R20="",0,VLOOKUP(R20,'points ind'!$A$2:$B$52,2,FALSE))</f>
        <v>0</v>
      </c>
      <c r="T20" s="200">
        <f>IF(R20="",0,VLOOKUP(R20,'points clubs'!$A$2:$B$51,2,FALSE))</f>
        <v>0</v>
      </c>
      <c r="U20" s="140">
        <v>6</v>
      </c>
      <c r="V20" s="25">
        <f>IF(U20="",0,VLOOKUP(U20,'points ind'!$A$2:$B$52,2,FALSE))</f>
        <v>75</v>
      </c>
      <c r="W20" s="48">
        <f>IF(U20="",0,VLOOKUP(U20,'points clubs'!$A$2:$B$51,2,FALSE))</f>
        <v>50</v>
      </c>
      <c r="X20" s="41"/>
      <c r="Y20" s="25">
        <f>IF(X20="",0,VLOOKUP(X20,'points ind'!$A$2:$B$52,2,FALSE))</f>
        <v>0</v>
      </c>
      <c r="Z20" s="48">
        <f>IF(X20="",0,VLOOKUP(X20,'points clubs'!$A$2:$B$51,2,FALSE))</f>
        <v>0</v>
      </c>
      <c r="AA20" s="261"/>
      <c r="AB20" s="262">
        <f>IF(AA20="",0,VLOOKUP(AA20,'points ind'!$A$2:$B$52,2,FALSE))</f>
        <v>0</v>
      </c>
      <c r="AC20" s="263">
        <f>IF(AA20="",0,VLOOKUP(AA20,'points clubs'!$A$2:$B$51,2,FALSE))</f>
        <v>0</v>
      </c>
      <c r="AD20" s="41"/>
      <c r="AE20" s="25">
        <f>IF(AD20="",0,VLOOKUP(AD20,'points ind'!$A$2:$B$52,2,FALSE))</f>
        <v>0</v>
      </c>
      <c r="AF20" s="48">
        <f>IF(AD20="",0,VLOOKUP(AD20,'points clubs'!$A$2:$B$51,2,FALSE))</f>
        <v>0</v>
      </c>
      <c r="AG20" s="41"/>
      <c r="AH20" s="25">
        <f>IF(AG20="",0,VLOOKUP(AG20,'points ind'!$A$2:$B$52,2,FALSE))</f>
        <v>0</v>
      </c>
      <c r="AI20" s="48">
        <f>IF(AG20="",0,VLOOKUP(AG20,'points clubs'!$A$2:$B$51,2,FALSE))</f>
        <v>0</v>
      </c>
      <c r="AJ20" s="26">
        <f t="shared" si="3"/>
        <v>75</v>
      </c>
      <c r="AK20" s="63">
        <f t="shared" si="4"/>
        <v>11</v>
      </c>
      <c r="AL20" s="255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75</v>
      </c>
      <c r="AM20" s="258">
        <f t="shared" si="5"/>
        <v>11</v>
      </c>
      <c r="AN20" s="22">
        <f t="shared" si="6"/>
        <v>0</v>
      </c>
      <c r="AO20" s="23">
        <f t="shared" si="7"/>
        <v>0</v>
      </c>
      <c r="AP20" s="23">
        <f t="shared" si="8"/>
        <v>50</v>
      </c>
      <c r="AQ20" s="23">
        <f t="shared" si="9"/>
        <v>0</v>
      </c>
      <c r="AR20" s="23">
        <f t="shared" si="10"/>
        <v>0</v>
      </c>
      <c r="AS20" s="23">
        <f t="shared" si="11"/>
        <v>0</v>
      </c>
      <c r="AT20" s="23">
        <f t="shared" si="12"/>
        <v>0</v>
      </c>
      <c r="AU20" s="23">
        <f t="shared" si="13"/>
        <v>0</v>
      </c>
      <c r="AV20" s="23">
        <f t="shared" si="14"/>
        <v>0</v>
      </c>
      <c r="AW20" s="23">
        <f t="shared" si="15"/>
        <v>0</v>
      </c>
      <c r="AX20" s="23">
        <f t="shared" si="16"/>
        <v>0</v>
      </c>
      <c r="AY20" s="23">
        <f t="shared" si="17"/>
        <v>0</v>
      </c>
      <c r="AZ20" s="23">
        <f t="shared" si="18"/>
        <v>0</v>
      </c>
      <c r="BA20" s="23">
        <f t="shared" si="19"/>
        <v>0</v>
      </c>
      <c r="BB20" s="27">
        <f t="shared" si="20"/>
        <v>0</v>
      </c>
      <c r="BC20" s="27">
        <f t="shared" si="21"/>
        <v>0</v>
      </c>
    </row>
    <row r="21" spans="1:55" s="6" customFormat="1" ht="15.75" thickBot="1" x14ac:dyDescent="0.3">
      <c r="A21" s="14">
        <f t="shared" si="2"/>
        <v>12</v>
      </c>
      <c r="B21" s="22"/>
      <c r="C21" s="23"/>
      <c r="D21" s="24"/>
      <c r="E21" s="142"/>
      <c r="F21" s="151"/>
      <c r="G21" s="53">
        <f>IF(F21="",0,VLOOKUP(F21,'points ind'!$A$2:$B$52,2,FALSE))</f>
        <v>0</v>
      </c>
      <c r="H21" s="51">
        <f>IF(F21="",0,VLOOKUP(F21,'points clubs'!$A$2:$B$51,2,FALSE))</f>
        <v>0</v>
      </c>
      <c r="I21" s="52"/>
      <c r="J21" s="53">
        <f>IF(I21="",0,VLOOKUP(I21,'points ind'!$A$2:$B$52,2,FALSE))</f>
        <v>0</v>
      </c>
      <c r="K21" s="51">
        <f>IF(I21="",0,VLOOKUP(I21,'points clubs'!$A$2:$B$51,2,FALSE))</f>
        <v>0</v>
      </c>
      <c r="L21" s="41"/>
      <c r="M21" s="25">
        <f>IF(L21="",0,VLOOKUP(L21,'points ind'!$A$2:$B$52,2,FALSE))</f>
        <v>0</v>
      </c>
      <c r="N21" s="48">
        <f>IF(L21="",0,VLOOKUP(L21,'points clubs'!$A$2:$B$51,2,FALSE))</f>
        <v>0</v>
      </c>
      <c r="O21" s="52"/>
      <c r="P21" s="53">
        <f>IF(O21="",0,VLOOKUP(O21,'points ind'!$A$2:$B$52,2,FALSE))</f>
        <v>0</v>
      </c>
      <c r="Q21" s="196">
        <f>IF(O21="",0,VLOOKUP(O21,'points clubs'!$A$2:$B$51,2,FALSE))</f>
        <v>0</v>
      </c>
      <c r="R21" s="41"/>
      <c r="S21" s="25">
        <f>IF(R21="",0,VLOOKUP(R21,'points ind'!$A$2:$B$52,2,FALSE))</f>
        <v>0</v>
      </c>
      <c r="T21" s="200">
        <f>IF(R21="",0,VLOOKUP(R21,'points clubs'!$A$2:$B$51,2,FALSE))</f>
        <v>0</v>
      </c>
      <c r="U21" s="140"/>
      <c r="V21" s="25">
        <f>IF(U21="",0,VLOOKUP(U21,'points ind'!$A$2:$B$52,2,FALSE))</f>
        <v>0</v>
      </c>
      <c r="W21" s="48">
        <f>IF(U21="",0,VLOOKUP(U21,'points clubs'!$A$2:$B$51,2,FALSE))</f>
        <v>0</v>
      </c>
      <c r="X21" s="41"/>
      <c r="Y21" s="25">
        <f>IF(X21="",0,VLOOKUP(X21,'points ind'!$A$2:$B$52,2,FALSE))</f>
        <v>0</v>
      </c>
      <c r="Z21" s="48">
        <f>IF(X21="",0,VLOOKUP(X21,'points clubs'!$A$2:$B$51,2,FALSE))</f>
        <v>0</v>
      </c>
      <c r="AA21" s="261"/>
      <c r="AB21" s="262">
        <f>IF(AA21="",0,VLOOKUP(AA21,'points ind'!$A$2:$B$52,2,FALSE))</f>
        <v>0</v>
      </c>
      <c r="AC21" s="263">
        <f>IF(AA21="",0,VLOOKUP(AA21,'points clubs'!$A$2:$B$51,2,FALSE))</f>
        <v>0</v>
      </c>
      <c r="AD21" s="41"/>
      <c r="AE21" s="25">
        <f>IF(AD21="",0,VLOOKUP(AD21,'points ind'!$A$2:$B$52,2,FALSE))</f>
        <v>0</v>
      </c>
      <c r="AF21" s="48">
        <f>IF(AD21="",0,VLOOKUP(AD21,'points clubs'!$A$2:$B$51,2,FALSE))</f>
        <v>0</v>
      </c>
      <c r="AG21" s="41"/>
      <c r="AH21" s="25">
        <f>IF(AG21="",0,VLOOKUP(AG21,'points ind'!$A$2:$B$52,2,FALSE))</f>
        <v>0</v>
      </c>
      <c r="AI21" s="48">
        <f>IF(AG21="",0,VLOOKUP(AG21,'points clubs'!$A$2:$B$51,2,FALSE))</f>
        <v>0</v>
      </c>
      <c r="AJ21" s="26">
        <f t="shared" si="3"/>
        <v>0</v>
      </c>
      <c r="AK21" s="63">
        <f t="shared" si="4"/>
        <v>12</v>
      </c>
      <c r="AL21" s="255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0</v>
      </c>
      <c r="AM21" s="258">
        <f t="shared" si="5"/>
        <v>12</v>
      </c>
      <c r="AN21" s="22">
        <f t="shared" si="6"/>
        <v>0</v>
      </c>
      <c r="AO21" s="23">
        <f t="shared" si="7"/>
        <v>0</v>
      </c>
      <c r="AP21" s="23">
        <f t="shared" si="8"/>
        <v>0</v>
      </c>
      <c r="AQ21" s="23">
        <f t="shared" si="9"/>
        <v>0</v>
      </c>
      <c r="AR21" s="23">
        <f t="shared" si="10"/>
        <v>0</v>
      </c>
      <c r="AS21" s="23">
        <f t="shared" si="11"/>
        <v>0</v>
      </c>
      <c r="AT21" s="23">
        <f t="shared" si="12"/>
        <v>0</v>
      </c>
      <c r="AU21" s="23">
        <f t="shared" si="13"/>
        <v>0</v>
      </c>
      <c r="AV21" s="23">
        <f t="shared" si="14"/>
        <v>0</v>
      </c>
      <c r="AW21" s="23">
        <f t="shared" si="15"/>
        <v>0</v>
      </c>
      <c r="AX21" s="23">
        <f t="shared" si="16"/>
        <v>0</v>
      </c>
      <c r="AY21" s="23">
        <f t="shared" si="17"/>
        <v>0</v>
      </c>
      <c r="AZ21" s="23">
        <f t="shared" si="18"/>
        <v>0</v>
      </c>
      <c r="BA21" s="23">
        <f t="shared" si="19"/>
        <v>0</v>
      </c>
      <c r="BB21" s="27">
        <f t="shared" si="20"/>
        <v>0</v>
      </c>
      <c r="BC21" s="27">
        <f t="shared" si="21"/>
        <v>0</v>
      </c>
    </row>
    <row r="22" spans="1:55" s="6" customFormat="1" ht="15.75" thickBot="1" x14ac:dyDescent="0.3">
      <c r="A22" s="14">
        <f t="shared" si="2"/>
        <v>12</v>
      </c>
      <c r="B22" s="22"/>
      <c r="C22" s="23"/>
      <c r="D22" s="24"/>
      <c r="E22" s="142"/>
      <c r="F22" s="151"/>
      <c r="G22" s="53">
        <f>IF(F22="",0,VLOOKUP(F22,'points ind'!$A$2:$B$52,2,FALSE))</f>
        <v>0</v>
      </c>
      <c r="H22" s="51">
        <f>IF(F22="",0,VLOOKUP(F22,'points clubs'!$A$2:$B$51,2,FALSE))</f>
        <v>0</v>
      </c>
      <c r="I22" s="52"/>
      <c r="J22" s="53">
        <f>IF(I22="",0,VLOOKUP(I22,'points ind'!$A$2:$B$52,2,FALSE))</f>
        <v>0</v>
      </c>
      <c r="K22" s="51">
        <f>IF(I22="",0,VLOOKUP(I22,'points clubs'!$A$2:$B$51,2,FALSE))</f>
        <v>0</v>
      </c>
      <c r="L22" s="41"/>
      <c r="M22" s="25">
        <f>IF(L22="",0,VLOOKUP(L22,'points ind'!$A$2:$B$52,2,FALSE))</f>
        <v>0</v>
      </c>
      <c r="N22" s="48">
        <f>IF(L22="",0,VLOOKUP(L22,'points clubs'!$A$2:$B$51,2,FALSE))</f>
        <v>0</v>
      </c>
      <c r="O22" s="52"/>
      <c r="P22" s="53">
        <f>IF(O22="",0,VLOOKUP(O22,'points ind'!$A$2:$B$52,2,FALSE))</f>
        <v>0</v>
      </c>
      <c r="Q22" s="196">
        <f>IF(O22="",0,VLOOKUP(O22,'points clubs'!$A$2:$B$51,2,FALSE))</f>
        <v>0</v>
      </c>
      <c r="R22" s="41"/>
      <c r="S22" s="25">
        <f>IF(R22="",0,VLOOKUP(R22,'points ind'!$A$2:$B$52,2,FALSE))</f>
        <v>0</v>
      </c>
      <c r="T22" s="200">
        <f>IF(R22="",0,VLOOKUP(R22,'points clubs'!$A$2:$B$51,2,FALSE))</f>
        <v>0</v>
      </c>
      <c r="U22" s="140"/>
      <c r="V22" s="25">
        <f>IF(U22="",0,VLOOKUP(U22,'points ind'!$A$2:$B$52,2,FALSE))</f>
        <v>0</v>
      </c>
      <c r="W22" s="48">
        <f>IF(U22="",0,VLOOKUP(U22,'points clubs'!$A$2:$B$51,2,FALSE))</f>
        <v>0</v>
      </c>
      <c r="X22" s="41"/>
      <c r="Y22" s="25">
        <f>IF(X22="",0,VLOOKUP(X22,'points ind'!$A$2:$B$52,2,FALSE))</f>
        <v>0</v>
      </c>
      <c r="Z22" s="48">
        <f>IF(X22="",0,VLOOKUP(X22,'points clubs'!$A$2:$B$51,2,FALSE))</f>
        <v>0</v>
      </c>
      <c r="AA22" s="261"/>
      <c r="AB22" s="262">
        <f>IF(AA22="",0,VLOOKUP(AA22,'points ind'!$A$2:$B$52,2,FALSE))</f>
        <v>0</v>
      </c>
      <c r="AC22" s="263">
        <f>IF(AA22="",0,VLOOKUP(AA22,'points clubs'!$A$2:$B$51,2,FALSE))</f>
        <v>0</v>
      </c>
      <c r="AD22" s="41"/>
      <c r="AE22" s="25">
        <f>IF(AD22="",0,VLOOKUP(AD22,'points ind'!$A$2:$B$52,2,FALSE))</f>
        <v>0</v>
      </c>
      <c r="AF22" s="48">
        <f>IF(AD22="",0,VLOOKUP(AD22,'points clubs'!$A$2:$B$51,2,FALSE))</f>
        <v>0</v>
      </c>
      <c r="AG22" s="41"/>
      <c r="AH22" s="25">
        <f>IF(AG22="",0,VLOOKUP(AG22,'points ind'!$A$2:$B$52,2,FALSE))</f>
        <v>0</v>
      </c>
      <c r="AI22" s="48">
        <f>IF(AG22="",0,VLOOKUP(AG22,'points clubs'!$A$2:$B$51,2,FALSE))</f>
        <v>0</v>
      </c>
      <c r="AJ22" s="26">
        <f t="shared" si="3"/>
        <v>0</v>
      </c>
      <c r="AK22" s="63">
        <f t="shared" si="4"/>
        <v>12</v>
      </c>
      <c r="AL22" s="255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0</v>
      </c>
      <c r="AM22" s="258">
        <f t="shared" si="5"/>
        <v>12</v>
      </c>
      <c r="AN22" s="22">
        <f t="shared" si="6"/>
        <v>0</v>
      </c>
      <c r="AO22" s="23">
        <f t="shared" si="7"/>
        <v>0</v>
      </c>
      <c r="AP22" s="23">
        <f t="shared" si="8"/>
        <v>0</v>
      </c>
      <c r="AQ22" s="23">
        <f t="shared" si="9"/>
        <v>0</v>
      </c>
      <c r="AR22" s="23">
        <f t="shared" si="10"/>
        <v>0</v>
      </c>
      <c r="AS22" s="23">
        <f t="shared" si="11"/>
        <v>0</v>
      </c>
      <c r="AT22" s="23">
        <f t="shared" si="12"/>
        <v>0</v>
      </c>
      <c r="AU22" s="23">
        <f t="shared" si="13"/>
        <v>0</v>
      </c>
      <c r="AV22" s="23">
        <f t="shared" si="14"/>
        <v>0</v>
      </c>
      <c r="AW22" s="23">
        <f t="shared" si="15"/>
        <v>0</v>
      </c>
      <c r="AX22" s="23">
        <f t="shared" si="16"/>
        <v>0</v>
      </c>
      <c r="AY22" s="23">
        <f t="shared" si="17"/>
        <v>0</v>
      </c>
      <c r="AZ22" s="23">
        <f t="shared" si="18"/>
        <v>0</v>
      </c>
      <c r="BA22" s="23">
        <f t="shared" si="19"/>
        <v>0</v>
      </c>
      <c r="BB22" s="27">
        <f t="shared" si="20"/>
        <v>0</v>
      </c>
      <c r="BC22" s="27">
        <f t="shared" si="21"/>
        <v>0</v>
      </c>
    </row>
    <row r="23" spans="1:55" s="6" customFormat="1" ht="15.75" thickBot="1" x14ac:dyDescent="0.3">
      <c r="A23" s="14">
        <f t="shared" si="2"/>
        <v>12</v>
      </c>
      <c r="B23" s="28"/>
      <c r="C23" s="29"/>
      <c r="D23" s="30"/>
      <c r="E23" s="143"/>
      <c r="F23" s="152"/>
      <c r="G23" s="53">
        <f>IF(F23="",0,VLOOKUP(F23,'points ind'!$A$2:$B$52,2,FALSE))</f>
        <v>0</v>
      </c>
      <c r="H23" s="51">
        <f>IF(F23="",0,VLOOKUP(F23,'points clubs'!$A$2:$B$51,2,FALSE))</f>
        <v>0</v>
      </c>
      <c r="I23" s="54"/>
      <c r="J23" s="53">
        <f>IF(I23="",0,VLOOKUP(I23,'points ind'!$A$2:$B$52,2,FALSE))</f>
        <v>0</v>
      </c>
      <c r="K23" s="51">
        <f>IF(I23="",0,VLOOKUP(I23,'points clubs'!$A$2:$B$51,2,FALSE))</f>
        <v>0</v>
      </c>
      <c r="L23" s="42"/>
      <c r="M23" s="25">
        <f>IF(L23="",0,VLOOKUP(L23,'points ind'!$A$2:$B$52,2,FALSE))</f>
        <v>0</v>
      </c>
      <c r="N23" s="48">
        <f>IF(L23="",0,VLOOKUP(L23,'points clubs'!$A$2:$B$51,2,FALSE))</f>
        <v>0</v>
      </c>
      <c r="O23" s="54"/>
      <c r="P23" s="53">
        <f>IF(O23="",0,VLOOKUP(O23,'points ind'!$A$2:$B$52,2,FALSE))</f>
        <v>0</v>
      </c>
      <c r="Q23" s="196">
        <f>IF(O23="",0,VLOOKUP(O23,'points clubs'!$A$2:$B$51,2,FALSE))</f>
        <v>0</v>
      </c>
      <c r="R23" s="42"/>
      <c r="S23" s="25">
        <f>IF(R23="",0,VLOOKUP(R23,'points ind'!$A$2:$B$52,2,FALSE))</f>
        <v>0</v>
      </c>
      <c r="T23" s="200">
        <f>IF(R23="",0,VLOOKUP(R23,'points clubs'!$A$2:$B$51,2,FALSE))</f>
        <v>0</v>
      </c>
      <c r="U23" s="141"/>
      <c r="V23" s="25">
        <f>IF(U23="",0,VLOOKUP(U23,'points ind'!$A$2:$B$52,2,FALSE))</f>
        <v>0</v>
      </c>
      <c r="W23" s="48">
        <f>IF(U23="",0,VLOOKUP(U23,'points clubs'!$A$2:$B$51,2,FALSE))</f>
        <v>0</v>
      </c>
      <c r="X23" s="42"/>
      <c r="Y23" s="25">
        <f>IF(X23="",0,VLOOKUP(X23,'points ind'!$A$2:$B$52,2,FALSE))</f>
        <v>0</v>
      </c>
      <c r="Z23" s="48">
        <f>IF(X23="",0,VLOOKUP(X23,'points clubs'!$A$2:$B$51,2,FALSE))</f>
        <v>0</v>
      </c>
      <c r="AA23" s="264"/>
      <c r="AB23" s="262">
        <f>IF(AA23="",0,VLOOKUP(AA23,'points ind'!$A$2:$B$52,2,FALSE))</f>
        <v>0</v>
      </c>
      <c r="AC23" s="263">
        <f>IF(AA23="",0,VLOOKUP(AA23,'points clubs'!$A$2:$B$51,2,FALSE))</f>
        <v>0</v>
      </c>
      <c r="AD23" s="42"/>
      <c r="AE23" s="25">
        <f>IF(AD23="",0,VLOOKUP(AD23,'points ind'!$A$2:$B$52,2,FALSE))</f>
        <v>0</v>
      </c>
      <c r="AF23" s="48">
        <f>IF(AD23="",0,VLOOKUP(AD23,'points clubs'!$A$2:$B$51,2,FALSE))</f>
        <v>0</v>
      </c>
      <c r="AG23" s="42"/>
      <c r="AH23" s="25">
        <f>IF(AG23="",0,VLOOKUP(AG23,'points ind'!$A$2:$B$52,2,FALSE))</f>
        <v>0</v>
      </c>
      <c r="AI23" s="48">
        <f>IF(AG23="",0,VLOOKUP(AG23,'points clubs'!$A$2:$B$51,2,FALSE))</f>
        <v>0</v>
      </c>
      <c r="AJ23" s="26">
        <f t="shared" si="3"/>
        <v>0</v>
      </c>
      <c r="AK23" s="63">
        <f t="shared" si="4"/>
        <v>12</v>
      </c>
      <c r="AL23" s="255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0</v>
      </c>
      <c r="AM23" s="258">
        <f t="shared" si="5"/>
        <v>12</v>
      </c>
      <c r="AN23" s="22">
        <f t="shared" si="6"/>
        <v>0</v>
      </c>
      <c r="AO23" s="23">
        <f t="shared" si="7"/>
        <v>0</v>
      </c>
      <c r="AP23" s="23">
        <f t="shared" si="8"/>
        <v>0</v>
      </c>
      <c r="AQ23" s="23">
        <f t="shared" si="9"/>
        <v>0</v>
      </c>
      <c r="AR23" s="23">
        <f t="shared" si="10"/>
        <v>0</v>
      </c>
      <c r="AS23" s="23">
        <f t="shared" si="11"/>
        <v>0</v>
      </c>
      <c r="AT23" s="23">
        <f t="shared" si="12"/>
        <v>0</v>
      </c>
      <c r="AU23" s="23">
        <f t="shared" si="13"/>
        <v>0</v>
      </c>
      <c r="AV23" s="23">
        <f t="shared" si="14"/>
        <v>0</v>
      </c>
      <c r="AW23" s="23">
        <f t="shared" si="15"/>
        <v>0</v>
      </c>
      <c r="AX23" s="23">
        <f t="shared" si="16"/>
        <v>0</v>
      </c>
      <c r="AY23" s="23">
        <f t="shared" si="17"/>
        <v>0</v>
      </c>
      <c r="AZ23" s="23">
        <f t="shared" si="18"/>
        <v>0</v>
      </c>
      <c r="BA23" s="23">
        <f t="shared" si="19"/>
        <v>0</v>
      </c>
      <c r="BB23" s="27">
        <f t="shared" si="20"/>
        <v>0</v>
      </c>
      <c r="BC23" s="27">
        <f t="shared" si="21"/>
        <v>0</v>
      </c>
    </row>
    <row r="24" spans="1:55" s="6" customFormat="1" ht="15.75" thickBot="1" x14ac:dyDescent="0.3">
      <c r="A24" s="14">
        <f t="shared" si="2"/>
        <v>12</v>
      </c>
      <c r="B24" s="22"/>
      <c r="C24" s="29"/>
      <c r="D24" s="24"/>
      <c r="E24" s="142"/>
      <c r="F24" s="151"/>
      <c r="G24" s="53">
        <f>IF(F24="",0,VLOOKUP(F24,'points ind'!$A$2:$B$52,2,FALSE))</f>
        <v>0</v>
      </c>
      <c r="H24" s="51">
        <f>IF(F24="",0,VLOOKUP(F24,'points clubs'!$A$2:$B$51,2,FALSE))</f>
        <v>0</v>
      </c>
      <c r="I24" s="52"/>
      <c r="J24" s="53">
        <f>IF(I24="",0,VLOOKUP(I24,'points ind'!$A$2:$B$52,2,FALSE))</f>
        <v>0</v>
      </c>
      <c r="K24" s="51">
        <f>IF(I24="",0,VLOOKUP(I24,'points clubs'!$A$2:$B$51,2,FALSE))</f>
        <v>0</v>
      </c>
      <c r="L24" s="41"/>
      <c r="M24" s="25">
        <f>IF(L24="",0,VLOOKUP(L24,'points ind'!$A$2:$B$52,2,FALSE))</f>
        <v>0</v>
      </c>
      <c r="N24" s="48">
        <f>IF(L24="",0,VLOOKUP(L24,'points clubs'!$A$2:$B$51,2,FALSE))</f>
        <v>0</v>
      </c>
      <c r="O24" s="52"/>
      <c r="P24" s="53">
        <f>IF(O24="",0,VLOOKUP(O24,'points ind'!$A$2:$B$52,2,FALSE))</f>
        <v>0</v>
      </c>
      <c r="Q24" s="196">
        <f>IF(O24="",0,VLOOKUP(O24,'points clubs'!$A$2:$B$51,2,FALSE))</f>
        <v>0</v>
      </c>
      <c r="R24" s="41"/>
      <c r="S24" s="25">
        <f>IF(R24="",0,VLOOKUP(R24,'points ind'!$A$2:$B$52,2,FALSE))</f>
        <v>0</v>
      </c>
      <c r="T24" s="200">
        <f>IF(R24="",0,VLOOKUP(R24,'points clubs'!$A$2:$B$51,2,FALSE))</f>
        <v>0</v>
      </c>
      <c r="U24" s="140"/>
      <c r="V24" s="25">
        <f>IF(U24="",0,VLOOKUP(U24,'points ind'!$A$2:$B$52,2,FALSE))</f>
        <v>0</v>
      </c>
      <c r="W24" s="48">
        <f>IF(U24="",0,VLOOKUP(U24,'points clubs'!$A$2:$B$51,2,FALSE))</f>
        <v>0</v>
      </c>
      <c r="X24" s="41"/>
      <c r="Y24" s="25">
        <f>IF(X24="",0,VLOOKUP(X24,'points ind'!$A$2:$B$52,2,FALSE))</f>
        <v>0</v>
      </c>
      <c r="Z24" s="48">
        <f>IF(X24="",0,VLOOKUP(X24,'points clubs'!$A$2:$B$51,2,FALSE))</f>
        <v>0</v>
      </c>
      <c r="AA24" s="261"/>
      <c r="AB24" s="262">
        <f>IF(AA24="",0,VLOOKUP(AA24,'points ind'!$A$2:$B$52,2,FALSE))</f>
        <v>0</v>
      </c>
      <c r="AC24" s="263">
        <f>IF(AA24="",0,VLOOKUP(AA24,'points clubs'!$A$2:$B$51,2,FALSE))</f>
        <v>0</v>
      </c>
      <c r="AD24" s="41"/>
      <c r="AE24" s="25">
        <f>IF(AD24="",0,VLOOKUP(AD24,'points ind'!$A$2:$B$52,2,FALSE))</f>
        <v>0</v>
      </c>
      <c r="AF24" s="48">
        <f>IF(AD24="",0,VLOOKUP(AD24,'points clubs'!$A$2:$B$51,2,FALSE))</f>
        <v>0</v>
      </c>
      <c r="AG24" s="41"/>
      <c r="AH24" s="25">
        <f>IF(AG24="",0,VLOOKUP(AG24,'points ind'!$A$2:$B$52,2,FALSE))</f>
        <v>0</v>
      </c>
      <c r="AI24" s="48">
        <f>IF(AG24="",0,VLOOKUP(AG24,'points clubs'!$A$2:$B$51,2,FALSE))</f>
        <v>0</v>
      </c>
      <c r="AJ24" s="26">
        <f t="shared" si="3"/>
        <v>0</v>
      </c>
      <c r="AK24" s="63">
        <f t="shared" si="4"/>
        <v>12</v>
      </c>
      <c r="AL24" s="255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0</v>
      </c>
      <c r="AM24" s="258">
        <f t="shared" si="5"/>
        <v>12</v>
      </c>
      <c r="AN24" s="22">
        <f t="shared" si="6"/>
        <v>0</v>
      </c>
      <c r="AO24" s="23">
        <f t="shared" si="7"/>
        <v>0</v>
      </c>
      <c r="AP24" s="23">
        <f t="shared" si="8"/>
        <v>0</v>
      </c>
      <c r="AQ24" s="23">
        <f t="shared" si="9"/>
        <v>0</v>
      </c>
      <c r="AR24" s="23">
        <f t="shared" si="10"/>
        <v>0</v>
      </c>
      <c r="AS24" s="23">
        <f t="shared" si="11"/>
        <v>0</v>
      </c>
      <c r="AT24" s="23">
        <f t="shared" si="12"/>
        <v>0</v>
      </c>
      <c r="AU24" s="23">
        <f t="shared" si="13"/>
        <v>0</v>
      </c>
      <c r="AV24" s="23">
        <f t="shared" si="14"/>
        <v>0</v>
      </c>
      <c r="AW24" s="23">
        <f t="shared" si="15"/>
        <v>0</v>
      </c>
      <c r="AX24" s="23">
        <f t="shared" si="16"/>
        <v>0</v>
      </c>
      <c r="AY24" s="23">
        <f t="shared" si="17"/>
        <v>0</v>
      </c>
      <c r="AZ24" s="23">
        <f t="shared" si="18"/>
        <v>0</v>
      </c>
      <c r="BA24" s="23">
        <f t="shared" si="19"/>
        <v>0</v>
      </c>
      <c r="BB24" s="27">
        <f t="shared" si="20"/>
        <v>0</v>
      </c>
      <c r="BC24" s="27">
        <f t="shared" si="21"/>
        <v>0</v>
      </c>
    </row>
    <row r="25" spans="1:55" s="6" customFormat="1" ht="15.75" thickBot="1" x14ac:dyDescent="0.3">
      <c r="A25" s="14">
        <f t="shared" si="2"/>
        <v>12</v>
      </c>
      <c r="B25" s="28"/>
      <c r="C25" s="29"/>
      <c r="D25" s="30"/>
      <c r="E25" s="143"/>
      <c r="F25" s="152"/>
      <c r="G25" s="53">
        <f>IF(F25="",0,VLOOKUP(F25,'points ind'!$A$2:$B$52,2,FALSE))</f>
        <v>0</v>
      </c>
      <c r="H25" s="51">
        <f>IF(F25="",0,VLOOKUP(F25,'points clubs'!$A$2:$B$51,2,FALSE))</f>
        <v>0</v>
      </c>
      <c r="I25" s="54"/>
      <c r="J25" s="53">
        <f>IF(I25="",0,VLOOKUP(I25,'points ind'!$A$2:$B$52,2,FALSE))</f>
        <v>0</v>
      </c>
      <c r="K25" s="51">
        <f>IF(I25="",0,VLOOKUP(I25,'points clubs'!$A$2:$B$51,2,FALSE))</f>
        <v>0</v>
      </c>
      <c r="L25" s="42"/>
      <c r="M25" s="25">
        <f>IF(L25="",0,VLOOKUP(L25,'points ind'!$A$2:$B$52,2,FALSE))</f>
        <v>0</v>
      </c>
      <c r="N25" s="48">
        <f>IF(L25="",0,VLOOKUP(L25,'points clubs'!$A$2:$B$51,2,FALSE))</f>
        <v>0</v>
      </c>
      <c r="O25" s="54"/>
      <c r="P25" s="53">
        <f>IF(O25="",0,VLOOKUP(O25,'points ind'!$A$2:$B$52,2,FALSE))</f>
        <v>0</v>
      </c>
      <c r="Q25" s="196">
        <f>IF(O25="",0,VLOOKUP(O25,'points clubs'!$A$2:$B$51,2,FALSE))</f>
        <v>0</v>
      </c>
      <c r="R25" s="42"/>
      <c r="S25" s="25">
        <f>IF(R25="",0,VLOOKUP(R25,'points ind'!$A$2:$B$52,2,FALSE))</f>
        <v>0</v>
      </c>
      <c r="T25" s="200">
        <f>IF(R25="",0,VLOOKUP(R25,'points clubs'!$A$2:$B$51,2,FALSE))</f>
        <v>0</v>
      </c>
      <c r="U25" s="141"/>
      <c r="V25" s="25">
        <f>IF(U25="",0,VLOOKUP(U25,'points ind'!$A$2:$B$52,2,FALSE))</f>
        <v>0</v>
      </c>
      <c r="W25" s="48">
        <f>IF(U25="",0,VLOOKUP(U25,'points clubs'!$A$2:$B$51,2,FALSE))</f>
        <v>0</v>
      </c>
      <c r="X25" s="42"/>
      <c r="Y25" s="25">
        <f>IF(X25="",0,VLOOKUP(X25,'points ind'!$A$2:$B$52,2,FALSE))</f>
        <v>0</v>
      </c>
      <c r="Z25" s="48">
        <f>IF(X25="",0,VLOOKUP(X25,'points clubs'!$A$2:$B$51,2,FALSE))</f>
        <v>0</v>
      </c>
      <c r="AA25" s="264"/>
      <c r="AB25" s="262">
        <f>IF(AA25="",0,VLOOKUP(AA25,'points ind'!$A$2:$B$52,2,FALSE))</f>
        <v>0</v>
      </c>
      <c r="AC25" s="263">
        <f>IF(AA25="",0,VLOOKUP(AA25,'points clubs'!$A$2:$B$51,2,FALSE))</f>
        <v>0</v>
      </c>
      <c r="AD25" s="42"/>
      <c r="AE25" s="25">
        <f>IF(AD25="",0,VLOOKUP(AD25,'points ind'!$A$2:$B$52,2,FALSE))</f>
        <v>0</v>
      </c>
      <c r="AF25" s="48">
        <f>IF(AD25="",0,VLOOKUP(AD25,'points clubs'!$A$2:$B$51,2,FALSE))</f>
        <v>0</v>
      </c>
      <c r="AG25" s="42"/>
      <c r="AH25" s="25">
        <f>IF(AG25="",0,VLOOKUP(AG25,'points ind'!$A$2:$B$52,2,FALSE))</f>
        <v>0</v>
      </c>
      <c r="AI25" s="48">
        <f>IF(AG25="",0,VLOOKUP(AG25,'points clubs'!$A$2:$B$51,2,FALSE))</f>
        <v>0</v>
      </c>
      <c r="AJ25" s="26">
        <f t="shared" si="3"/>
        <v>0</v>
      </c>
      <c r="AK25" s="63">
        <f t="shared" si="4"/>
        <v>12</v>
      </c>
      <c r="AL25" s="255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0</v>
      </c>
      <c r="AM25" s="258">
        <f t="shared" si="5"/>
        <v>12</v>
      </c>
      <c r="AN25" s="22">
        <f t="shared" si="6"/>
        <v>0</v>
      </c>
      <c r="AO25" s="23">
        <f t="shared" si="7"/>
        <v>0</v>
      </c>
      <c r="AP25" s="23">
        <f t="shared" si="8"/>
        <v>0</v>
      </c>
      <c r="AQ25" s="23">
        <f t="shared" si="9"/>
        <v>0</v>
      </c>
      <c r="AR25" s="23">
        <f t="shared" si="10"/>
        <v>0</v>
      </c>
      <c r="AS25" s="23">
        <f t="shared" si="11"/>
        <v>0</v>
      </c>
      <c r="AT25" s="23">
        <f t="shared" si="12"/>
        <v>0</v>
      </c>
      <c r="AU25" s="23">
        <f t="shared" si="13"/>
        <v>0</v>
      </c>
      <c r="AV25" s="23">
        <f t="shared" si="14"/>
        <v>0</v>
      </c>
      <c r="AW25" s="23">
        <f t="shared" si="15"/>
        <v>0</v>
      </c>
      <c r="AX25" s="23">
        <f t="shared" si="16"/>
        <v>0</v>
      </c>
      <c r="AY25" s="23">
        <f t="shared" si="17"/>
        <v>0</v>
      </c>
      <c r="AZ25" s="23">
        <f t="shared" si="18"/>
        <v>0</v>
      </c>
      <c r="BA25" s="23">
        <f t="shared" si="19"/>
        <v>0</v>
      </c>
      <c r="BB25" s="27">
        <f t="shared" si="20"/>
        <v>0</v>
      </c>
      <c r="BC25" s="27">
        <f t="shared" si="21"/>
        <v>0</v>
      </c>
    </row>
    <row r="26" spans="1:55" s="6" customFormat="1" ht="15.75" thickBot="1" x14ac:dyDescent="0.3">
      <c r="A26" s="14">
        <f t="shared" si="2"/>
        <v>12</v>
      </c>
      <c r="B26" s="64"/>
      <c r="C26" s="31"/>
      <c r="D26" s="207"/>
      <c r="E26" s="208"/>
      <c r="F26" s="151"/>
      <c r="G26" s="53">
        <f>IF(F26="",0,VLOOKUP(F26,'points ind'!$A$2:$B$52,2,FALSE))</f>
        <v>0</v>
      </c>
      <c r="H26" s="51">
        <f>IF(F26="",0,VLOOKUP(F26,'points clubs'!$A$2:$B$51,2,FALSE))</f>
        <v>0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41"/>
      <c r="M26" s="25">
        <f>IF(L26="",0,VLOOKUP(L26,'points ind'!$A$2:$B$52,2,FALSE))</f>
        <v>0</v>
      </c>
      <c r="N26" s="48">
        <f>IF(L26="",0,VLOOKUP(L26,'points clubs'!$A$2:$B$51,2,FALSE))</f>
        <v>0</v>
      </c>
      <c r="O26" s="52"/>
      <c r="P26" s="53">
        <f>IF(O26="",0,VLOOKUP(O26,'points ind'!$A$2:$B$52,2,FALSE))</f>
        <v>0</v>
      </c>
      <c r="Q26" s="196">
        <f>IF(O26="",0,VLOOKUP(O26,'points clubs'!$A$2:$B$51,2,FALSE))</f>
        <v>0</v>
      </c>
      <c r="R26" s="149"/>
      <c r="S26" s="44">
        <f>IF(R26="",0,VLOOKUP(R26,'points ind'!$A$2:$B$52,2,FALSE))</f>
        <v>0</v>
      </c>
      <c r="T26" s="201">
        <f>IF(R26="",0,VLOOKUP(R26,'points clubs'!$A$2:$B$51,2,FALSE))</f>
        <v>0</v>
      </c>
      <c r="U26" s="140"/>
      <c r="V26" s="25">
        <f>IF(U26="",0,VLOOKUP(U26,'points ind'!$A$2:$B$52,2,FALSE))</f>
        <v>0</v>
      </c>
      <c r="W26" s="48">
        <f>IF(U26="",0,VLOOKUP(U26,'points clubs'!$A$2:$B$51,2,FALSE))</f>
        <v>0</v>
      </c>
      <c r="X26" s="41"/>
      <c r="Y26" s="25">
        <f>IF(X26="",0,VLOOKUP(X26,'points ind'!$A$2:$B$52,2,FALSE))</f>
        <v>0</v>
      </c>
      <c r="Z26" s="48">
        <f>IF(X26="",0,VLOOKUP(X26,'points clubs'!$A$2:$B$51,2,FALSE))</f>
        <v>0</v>
      </c>
      <c r="AA26" s="261"/>
      <c r="AB26" s="262">
        <f>IF(AA26="",0,VLOOKUP(AA26,'points ind'!$A$2:$B$52,2,FALSE))</f>
        <v>0</v>
      </c>
      <c r="AC26" s="263">
        <f>IF(AA26="",0,VLOOKUP(AA26,'points clubs'!$A$2:$B$51,2,FALSE))</f>
        <v>0</v>
      </c>
      <c r="AD26" s="41"/>
      <c r="AE26" s="25">
        <f>IF(AD26="",0,VLOOKUP(AD26,'points ind'!$A$2:$B$52,2,FALSE))</f>
        <v>0</v>
      </c>
      <c r="AF26" s="48">
        <f>IF(AD26="",0,VLOOKUP(AD26,'points clubs'!$A$2:$B$51,2,FALSE))</f>
        <v>0</v>
      </c>
      <c r="AG26" s="41"/>
      <c r="AH26" s="25">
        <f>IF(AG26="",0,VLOOKUP(AG26,'points ind'!$A$2:$B$52,2,FALSE))</f>
        <v>0</v>
      </c>
      <c r="AI26" s="48">
        <f>IF(AG26="",0,VLOOKUP(AG26,'points clubs'!$A$2:$B$51,2,FALSE))</f>
        <v>0</v>
      </c>
      <c r="AJ26" s="26">
        <f t="shared" si="3"/>
        <v>0</v>
      </c>
      <c r="AK26" s="63">
        <f t="shared" si="4"/>
        <v>12</v>
      </c>
      <c r="AL26" s="255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0</v>
      </c>
      <c r="AM26" s="258">
        <f t="shared" si="5"/>
        <v>12</v>
      </c>
      <c r="AN26" s="22">
        <f t="shared" si="6"/>
        <v>0</v>
      </c>
      <c r="AO26" s="23">
        <f t="shared" si="7"/>
        <v>0</v>
      </c>
      <c r="AP26" s="23">
        <f t="shared" si="8"/>
        <v>0</v>
      </c>
      <c r="AQ26" s="23">
        <f t="shared" si="9"/>
        <v>0</v>
      </c>
      <c r="AR26" s="23">
        <f t="shared" si="10"/>
        <v>0</v>
      </c>
      <c r="AS26" s="23">
        <f t="shared" si="11"/>
        <v>0</v>
      </c>
      <c r="AT26" s="23">
        <f t="shared" si="12"/>
        <v>0</v>
      </c>
      <c r="AU26" s="23">
        <f t="shared" si="13"/>
        <v>0</v>
      </c>
      <c r="AV26" s="23">
        <f t="shared" si="14"/>
        <v>0</v>
      </c>
      <c r="AW26" s="23">
        <f t="shared" si="15"/>
        <v>0</v>
      </c>
      <c r="AX26" s="23">
        <f t="shared" si="16"/>
        <v>0</v>
      </c>
      <c r="AY26" s="23">
        <f t="shared" si="17"/>
        <v>0</v>
      </c>
      <c r="AZ26" s="23">
        <f t="shared" si="18"/>
        <v>0</v>
      </c>
      <c r="BA26" s="23">
        <f t="shared" si="19"/>
        <v>0</v>
      </c>
      <c r="BB26" s="27">
        <f t="shared" si="20"/>
        <v>0</v>
      </c>
      <c r="BC26" s="226">
        <f t="shared" si="21"/>
        <v>0</v>
      </c>
    </row>
    <row r="27" spans="1:55" x14ac:dyDescent="0.2">
      <c r="AL27" s="231"/>
      <c r="AM27" s="231"/>
      <c r="BC27" s="61"/>
    </row>
    <row r="28" spans="1:55" x14ac:dyDescent="0.2">
      <c r="AL28" s="231"/>
      <c r="AM28" s="231"/>
      <c r="BC28" s="61"/>
    </row>
    <row r="29" spans="1:55" x14ac:dyDescent="0.2">
      <c r="AL29" s="231"/>
      <c r="AM29" s="231"/>
      <c r="BC29" s="61"/>
    </row>
    <row r="30" spans="1:55" x14ac:dyDescent="0.2">
      <c r="AL30" s="231"/>
      <c r="AM30" s="231"/>
      <c r="BC30" s="61"/>
    </row>
    <row r="31" spans="1:55" x14ac:dyDescent="0.2">
      <c r="AL31" s="231"/>
      <c r="AM31" s="231"/>
      <c r="BC31" s="61"/>
    </row>
    <row r="32" spans="1:55" x14ac:dyDescent="0.2">
      <c r="AL32" s="231"/>
      <c r="AM32" s="231"/>
      <c r="BC32" s="61"/>
    </row>
    <row r="33" spans="38:55" x14ac:dyDescent="0.2">
      <c r="AL33" s="231"/>
      <c r="AM33" s="231"/>
      <c r="BC33" s="61"/>
    </row>
    <row r="34" spans="38:55" x14ac:dyDescent="0.2">
      <c r="AL34" s="231"/>
      <c r="AM34" s="231"/>
      <c r="BC34" s="61"/>
    </row>
    <row r="35" spans="38:55" x14ac:dyDescent="0.2">
      <c r="AL35" s="231"/>
      <c r="AM35" s="231"/>
      <c r="BC35" s="61"/>
    </row>
    <row r="36" spans="38:55" x14ac:dyDescent="0.2">
      <c r="AL36" s="231"/>
      <c r="AM36" s="231"/>
      <c r="BC36" s="61"/>
    </row>
    <row r="37" spans="38:55" x14ac:dyDescent="0.2">
      <c r="AL37" s="231"/>
      <c r="AM37" s="231"/>
      <c r="BC37" s="61"/>
    </row>
    <row r="38" spans="38:55" x14ac:dyDescent="0.2">
      <c r="AL38" s="61"/>
      <c r="AM38" s="61"/>
      <c r="BC38" s="61"/>
    </row>
    <row r="39" spans="38:55" x14ac:dyDescent="0.2">
      <c r="BC39" s="61"/>
    </row>
    <row r="40" spans="38:55" x14ac:dyDescent="0.2">
      <c r="BC40" s="61"/>
    </row>
    <row r="41" spans="38:55" x14ac:dyDescent="0.2">
      <c r="BC41" s="61"/>
    </row>
    <row r="42" spans="38:55" x14ac:dyDescent="0.2">
      <c r="BC42" s="61"/>
    </row>
    <row r="43" spans="38:55" x14ac:dyDescent="0.2">
      <c r="BC43" s="61"/>
    </row>
    <row r="44" spans="38:55" x14ac:dyDescent="0.2">
      <c r="BC44" s="61"/>
    </row>
    <row r="45" spans="38:55" x14ac:dyDescent="0.2">
      <c r="BC45" s="61"/>
    </row>
    <row r="46" spans="38:55" x14ac:dyDescent="0.2">
      <c r="BC46" s="61"/>
    </row>
    <row r="47" spans="38:55" x14ac:dyDescent="0.2">
      <c r="BC47" s="61"/>
    </row>
    <row r="48" spans="38:55" x14ac:dyDescent="0.2">
      <c r="BC48" s="61"/>
    </row>
    <row r="49" spans="55:55" x14ac:dyDescent="0.2">
      <c r="BC49" s="61"/>
    </row>
    <row r="50" spans="55:55" x14ac:dyDescent="0.2">
      <c r="BC50" s="61"/>
    </row>
    <row r="51" spans="55:55" x14ac:dyDescent="0.2">
      <c r="BC51" s="61"/>
    </row>
    <row r="52" spans="55:55" x14ac:dyDescent="0.2">
      <c r="BC52" s="61"/>
    </row>
    <row r="53" spans="55:55" x14ac:dyDescent="0.2">
      <c r="BC53" s="61"/>
    </row>
    <row r="54" spans="55:55" x14ac:dyDescent="0.2">
      <c r="BC54" s="61"/>
    </row>
    <row r="55" spans="55:55" x14ac:dyDescent="0.2">
      <c r="BC55" s="61"/>
    </row>
    <row r="56" spans="55:55" x14ac:dyDescent="0.2">
      <c r="BC56" s="61"/>
    </row>
    <row r="57" spans="55:55" x14ac:dyDescent="0.2">
      <c r="BC57" s="61"/>
    </row>
    <row r="58" spans="55:55" x14ac:dyDescent="0.2">
      <c r="BC58" s="61"/>
    </row>
    <row r="59" spans="55:55" x14ac:dyDescent="0.2">
      <c r="BC59" s="61"/>
    </row>
    <row r="60" spans="55:55" x14ac:dyDescent="0.2">
      <c r="BC60" s="61"/>
    </row>
    <row r="61" spans="55:55" x14ac:dyDescent="0.2">
      <c r="BC61" s="61"/>
    </row>
    <row r="62" spans="55:55" x14ac:dyDescent="0.2">
      <c r="BC62" s="61"/>
    </row>
    <row r="63" spans="55:55" x14ac:dyDescent="0.2">
      <c r="BC63" s="61"/>
    </row>
  </sheetData>
  <sortState ref="A10:AM26">
    <sortCondition ref="A10"/>
  </sortState>
  <mergeCells count="18">
    <mergeCell ref="AL8:AM8"/>
    <mergeCell ref="AA8:AC8"/>
    <mergeCell ref="AJ8:AK8"/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</mergeCells>
  <hyperlinks>
    <hyperlink ref="B17" r:id="rId1" display="http://www.ffs.fr/ski-fond/competitions/fiche-individuelle?licence=2620847"/>
    <hyperlink ref="B16" r:id="rId2" display="http://www.ffs.fr/ski-fond/competitions/fiche-individuelle?licence=2643589"/>
    <hyperlink ref="B13" r:id="rId3" display="http://www.ffs.fr/ski-fond/competitions/fiche-individuelle?licence=2649507"/>
    <hyperlink ref="B18" r:id="rId4" display="http://www.ffs.fr/ski-fond/competitions/fiche-individuelle?licence=2621752"/>
    <hyperlink ref="B10" r:id="rId5" display="http://www.ffs.fr/ski-fond/competitions/fiche-individuelle?licence=2644377"/>
    <hyperlink ref="B14" r:id="rId6" display="http://www.ffs.fr/ski-fond/competitions/fiche-individuelle?licence=2654870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75"/>
  <sheetViews>
    <sheetView workbookViewId="0">
      <selection activeCell="D15" sqref="D15"/>
    </sheetView>
  </sheetViews>
  <sheetFormatPr baseColWidth="10" defaultColWidth="11.5703125" defaultRowHeight="12.75" x14ac:dyDescent="0.2"/>
  <cols>
    <col min="1" max="1" width="3" style="2" bestFit="1" customWidth="1"/>
    <col min="2" max="2" width="25.57031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7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7" ht="29.45" customHeight="1" x14ac:dyDescent="0.35">
      <c r="A6" s="336" t="s">
        <v>125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7" ht="13.5" thickBot="1" x14ac:dyDescent="0.25"/>
    <row r="8" spans="1:57" ht="59.2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7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C9" si="0">SUM(AN10:AN40)</f>
        <v>0</v>
      </c>
      <c r="AO9" s="13">
        <f t="shared" si="0"/>
        <v>18</v>
      </c>
      <c r="AP9" s="13">
        <f t="shared" si="0"/>
        <v>70</v>
      </c>
      <c r="AQ9" s="13">
        <f t="shared" si="0"/>
        <v>200</v>
      </c>
      <c r="AR9" s="13">
        <f t="shared" si="0"/>
        <v>0</v>
      </c>
      <c r="AS9" s="13">
        <f t="shared" si="0"/>
        <v>1481</v>
      </c>
      <c r="AT9" s="13">
        <f t="shared" si="0"/>
        <v>182</v>
      </c>
      <c r="AU9" s="13">
        <f t="shared" si="0"/>
        <v>0</v>
      </c>
      <c r="AV9" s="13">
        <f t="shared" si="0"/>
        <v>177</v>
      </c>
      <c r="AW9" s="13">
        <f t="shared" si="0"/>
        <v>60</v>
      </c>
      <c r="AX9" s="13">
        <f t="shared" si="0"/>
        <v>100</v>
      </c>
      <c r="AY9" s="13">
        <f t="shared" si="0"/>
        <v>164</v>
      </c>
      <c r="AZ9" s="13">
        <f t="shared" si="0"/>
        <v>120</v>
      </c>
      <c r="BA9" s="13">
        <f t="shared" si="0"/>
        <v>345</v>
      </c>
      <c r="BB9" s="13">
        <f t="shared" si="0"/>
        <v>0</v>
      </c>
      <c r="BC9" s="13">
        <f t="shared" si="0"/>
        <v>0</v>
      </c>
    </row>
    <row r="10" spans="1:57" s="6" customFormat="1" ht="15.75" thickBot="1" x14ac:dyDescent="0.3">
      <c r="A10" s="14">
        <f t="shared" ref="A10:A40" si="1">AM10</f>
        <v>1</v>
      </c>
      <c r="B10" s="240" t="s">
        <v>388</v>
      </c>
      <c r="C10" s="241">
        <v>1995</v>
      </c>
      <c r="D10" s="17" t="s">
        <v>15</v>
      </c>
      <c r="E10" s="242">
        <v>2643953</v>
      </c>
      <c r="F10" s="177"/>
      <c r="G10" s="67">
        <f>IF(F10="",0,VLOOKUP(F10,'points ind'!$A$2:$B$52,2,FALSE))</f>
        <v>0</v>
      </c>
      <c r="H10" s="68">
        <f>IF(F10="",0,VLOOKUP(F10,'points clubs'!$A$2:$B$51,2,FALSE))</f>
        <v>0</v>
      </c>
      <c r="I10" s="66"/>
      <c r="J10" s="67">
        <f>IF(I10="",0,VLOOKUP(I10,'points ind'!$A$2:$B$52,2,FALSE))</f>
        <v>0</v>
      </c>
      <c r="K10" s="68">
        <f>IF(I10="",0,VLOOKUP(I10,'points clubs'!$A$2:$B$51,2,FALSE))</f>
        <v>0</v>
      </c>
      <c r="L10" s="216">
        <v>2</v>
      </c>
      <c r="M10" s="18">
        <f>IF(L10="",0,VLOOKUP(L10,'points ind'!$A$2:$B$52,2,FALSE))</f>
        <v>95</v>
      </c>
      <c r="N10" s="65">
        <f>IF(L10="",0,VLOOKUP(L10,'points clubs'!$A$2:$B$51,2,FALSE))</f>
        <v>90</v>
      </c>
      <c r="O10" s="66"/>
      <c r="P10" s="67">
        <f>IF(O10="",0,VLOOKUP(O10,'points ind'!$A$2:$B$52,2,FALSE))</f>
        <v>0</v>
      </c>
      <c r="Q10" s="68">
        <f>IF(O10="",0,VLOOKUP(O10,'points clubs'!$A$2:$B$51,2,FALSE))</f>
        <v>0</v>
      </c>
      <c r="R10" s="132">
        <v>7</v>
      </c>
      <c r="S10" s="18">
        <f>IF(R10="",0,VLOOKUP(R10,'points ind'!$A$2:$B$52,2,FALSE))</f>
        <v>70</v>
      </c>
      <c r="T10" s="65">
        <f>IF(R10="",0,VLOOKUP(R10,'points clubs'!$A$2:$B$51,2,FALSE))</f>
        <v>40</v>
      </c>
      <c r="U10" s="132">
        <v>3</v>
      </c>
      <c r="V10" s="18">
        <f>IF(U10="",0,VLOOKUP(U10,'points ind'!$A$2:$B$52,2,FALSE))</f>
        <v>90</v>
      </c>
      <c r="W10" s="65">
        <f>IF(U10="",0,VLOOKUP(U10,'points clubs'!$A$2:$B$51,2,FALSE))</f>
        <v>80</v>
      </c>
      <c r="X10" s="40">
        <v>1</v>
      </c>
      <c r="Y10" s="18">
        <f>IF(X10="",0,VLOOKUP(X10,'points ind'!$A$2:$B$52,2,FALSE))</f>
        <v>100</v>
      </c>
      <c r="Z10" s="65">
        <f>IF(X10="",0,VLOOKUP(X10,'points clubs'!$A$2:$B$51,2,FALSE))</f>
        <v>100</v>
      </c>
      <c r="AA10" s="265"/>
      <c r="AB10" s="266">
        <f>IF(AA10="",0,VLOOKUP(AA10,'points ind'!$A$2:$B$52,2,FALSE))</f>
        <v>0</v>
      </c>
      <c r="AC10" s="267">
        <f>IF(AA10="",0,VLOOKUP(AA10,'points clubs'!$A$2:$B$51,2,FALSE))</f>
        <v>0</v>
      </c>
      <c r="AD10" s="40"/>
      <c r="AE10" s="18">
        <f>IF(AD10="",0,VLOOKUP(AD10,'points ind'!$A$2:$B$52,2,FALSE))</f>
        <v>0</v>
      </c>
      <c r="AF10" s="65">
        <f>IF(AD10="",0,VLOOKUP(AD10,'points clubs'!$A$2:$B$51,2,FALSE))</f>
        <v>0</v>
      </c>
      <c r="AG10" s="40">
        <v>4</v>
      </c>
      <c r="AH10" s="18">
        <f>IF(AG10="",0,VLOOKUP(AG10,'points ind'!$A$2:$B$52,2,FALSE))</f>
        <v>85</v>
      </c>
      <c r="AI10" s="65">
        <f>IF(AG10="",0,VLOOKUP(AG10,'points clubs'!$A$2:$B$51,2,FALSE))</f>
        <v>70</v>
      </c>
      <c r="AJ10" s="19">
        <f t="shared" ref="AJ10:AJ40" si="2">G10+J10+M10+P10+S10+V10+Y10+AB10+AE10+AH10</f>
        <v>440</v>
      </c>
      <c r="AK10" s="62">
        <f t="shared" ref="AK10:AK40" si="3">RANK(AJ10,$AJ$10:$AJ$52,0)</f>
        <v>1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440</v>
      </c>
      <c r="AM10" s="256">
        <f t="shared" ref="AM10:AM40" si="4">RANK(AL10,$AL$10:$AL$77,0)</f>
        <v>1</v>
      </c>
      <c r="AN10" s="15">
        <f t="shared" ref="AN10:AN40" si="5">IF($D10="areches",SUM($H10,$K10,$N10,$Q10,$T10,$W10,$Z10,$AC10,$AF10,$AI10),0)</f>
        <v>0</v>
      </c>
      <c r="AO10" s="16">
        <f t="shared" ref="AO10:AO40" si="6">IF($D10="bauges",SUM($H10,$K10,$N10,$Q10,$T10,$W10,$Z10,$AC10,$AF10,$AI10),0)</f>
        <v>0</v>
      </c>
      <c r="AP10" s="16">
        <f t="shared" ref="AP10:AP40" si="7">IF($D10="bessans",SUM($H10,$K10,$N10,$Q10,$T10,$W10,$Z10,$AC10,$AF10,$AI10),0)</f>
        <v>0</v>
      </c>
      <c r="AQ10" s="16">
        <f t="shared" ref="AQ10:AQ40" si="8">IF($D10="bozel",SUM($H10,$K10,$N10,$Q10,$T10,$W10,$Z10,$AC10,$AF10,$AI10),0)</f>
        <v>0</v>
      </c>
      <c r="AR10" s="16">
        <f t="shared" ref="AR10:AR40" si="9">IF($D10="courchevel",SUM($H10,$K10,$N10,$Q10,$T10,$W10,$Z10,$AC10,$AF10,$AI10),0)</f>
        <v>0</v>
      </c>
      <c r="AS10" s="16">
        <f t="shared" ref="AS10:AS40" si="10">IF($D10="feclaz",SUM($H10,$K10,$N10,$Q10,$T10,$W10,$Z10,$AC10,$AF10,$AI10),0)</f>
        <v>380</v>
      </c>
      <c r="AT10" s="16">
        <f t="shared" ref="AT10:AT40" si="11">IF($D10="karellis",SUM($H10,$K10,$N10,$Q10,$T10,$W10,$Z10,$AC10,$AF10,$AI10),0)</f>
        <v>0</v>
      </c>
      <c r="AU10" s="16">
        <f t="shared" ref="AU10:AU40" si="12">IF($D10="menuires",SUM($H10,$K10,$N10,$Q10,$T10,$W10,$Z10,$AC10,$AF10,$AI10),0)</f>
        <v>0</v>
      </c>
      <c r="AV10" s="16">
        <f t="shared" ref="AV10:AV40" si="13">IF($D10="meribel",SUM($H10,$K10,$N10,$Q10,$T10,$W10,$Z10,$AC10,$AF10,$AI10),0)</f>
        <v>0</v>
      </c>
      <c r="AW10" s="16">
        <f t="shared" ref="AW10:AW40" si="14">IF($D10="monolithe",SUM($H10,$K10,$N10,$Q10,$T10,$W10,$Z10,$AC10,$AF10,$AI10),0)</f>
        <v>0</v>
      </c>
      <c r="AX10" s="16">
        <f t="shared" ref="AX10:AX40" si="15">IF($D10="peisey",SUM($H10,$K10,$N10,$Q10,$T10,$W10,$Z10,$AC10,$AF10,$AI10),0)</f>
        <v>0</v>
      </c>
      <c r="AY10" s="16">
        <f t="shared" ref="AY10:AY40" si="16">IF($D10="revard",SUM($H10,$K10,$N10,$Q10,$T10,$W10,$Z10,$AC10,$AF10,$AI10),0)</f>
        <v>0</v>
      </c>
      <c r="AZ10" s="16">
        <f t="shared" ref="AZ10:AZ40" si="17">IF($D10="saisies",SUM($H10,$K10,$N10,$Q10,$T10,$W10,$Z10,$AC10,$AF10,$AI10),0)</f>
        <v>0</v>
      </c>
      <c r="BA10" s="16">
        <f t="shared" ref="BA10:BA40" si="18">IF($D10="valcenis",SUM($H10,$K10,$N10,$Q10,$T10,$W10,$Z10,$AC10,$AF10,$AI10),0)</f>
        <v>0</v>
      </c>
      <c r="BB10" s="20">
        <f t="shared" ref="BB10:BB40" si="19">IF($D10="valloire",SUM($H10,$K10,$N10,$Q10,$T10,$W10,$Z10,$AC10,$AF10,$AI10),0)</f>
        <v>0</v>
      </c>
      <c r="BC10" s="20">
        <f t="shared" ref="BC10:BC40" si="20">IF($D10="naves",SUM($H10,$K10,$N10,$Q10,$T10,$W10,$Z10,$AC10,$AF10,$AI10),0)</f>
        <v>0</v>
      </c>
      <c r="BE10" s="6">
        <f>BD10</f>
        <v>0</v>
      </c>
    </row>
    <row r="11" spans="1:57" s="6" customFormat="1" ht="15.75" thickBot="1" x14ac:dyDescent="0.3">
      <c r="A11" s="14">
        <f t="shared" si="1"/>
        <v>2</v>
      </c>
      <c r="B11" s="212" t="s">
        <v>392</v>
      </c>
      <c r="C11" s="211">
        <v>1994</v>
      </c>
      <c r="D11" s="90" t="s">
        <v>18</v>
      </c>
      <c r="E11" s="213">
        <v>2602010</v>
      </c>
      <c r="F11" s="178"/>
      <c r="G11" s="53">
        <f>IF(F11="",0,VLOOKUP(F11,'points ind'!$A$2:$B$52,2,FALSE))</f>
        <v>0</v>
      </c>
      <c r="H11" s="51">
        <f>IF(F11="",0,VLOOKUP(F11,'points clubs'!$A$2:$B$51,2,FALSE))</f>
        <v>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105">
        <v>3</v>
      </c>
      <c r="M11" s="25">
        <f>IF(L11="",0,VLOOKUP(L11,'points ind'!$A$2:$B$52,2,FALSE))</f>
        <v>90</v>
      </c>
      <c r="N11" s="48">
        <f>IF(L11="",0,VLOOKUP(L11,'points clubs'!$A$2:$B$51,2,FALSE))</f>
        <v>80</v>
      </c>
      <c r="O11" s="52"/>
      <c r="P11" s="53">
        <f>IF(O11="",0,VLOOKUP(O11,'points ind'!$A$2:$B$52,2,FALSE))</f>
        <v>0</v>
      </c>
      <c r="Q11" s="51">
        <f>IF(O11="",0,VLOOKUP(O11,'points clubs'!$A$2:$B$51,2,FALSE))</f>
        <v>0</v>
      </c>
      <c r="R11" s="41">
        <v>10</v>
      </c>
      <c r="S11" s="25">
        <f>IF(R11="",0,VLOOKUP(R11,'points ind'!$A$2:$B$52,2,FALSE))</f>
        <v>55</v>
      </c>
      <c r="T11" s="48">
        <f>IF(R11="",0,VLOOKUP(R11,'points clubs'!$A$2:$B$51,2,FALSE))</f>
        <v>22</v>
      </c>
      <c r="U11" s="41">
        <v>9</v>
      </c>
      <c r="V11" s="25">
        <f>IF(U11="",0,VLOOKUP(U11,'points ind'!$A$2:$B$52,2,FALSE))</f>
        <v>60</v>
      </c>
      <c r="W11" s="48">
        <f>IF(U11="",0,VLOOKUP(U11,'points clubs'!$A$2:$B$51,2,FALSE))</f>
        <v>25</v>
      </c>
      <c r="X11" s="41"/>
      <c r="Y11" s="25">
        <f>IF(X11="",0,VLOOKUP(X11,'points ind'!$A$2:$B$52,2,FALSE))</f>
        <v>0</v>
      </c>
      <c r="Z11" s="48">
        <f>IF(X11="",0,VLOOKUP(X11,'points clubs'!$A$2:$B$51,2,FALSE))</f>
        <v>0</v>
      </c>
      <c r="AA11" s="261"/>
      <c r="AB11" s="262">
        <f>IF(AA11="",0,VLOOKUP(AA11,'points ind'!$A$2:$B$52,2,FALSE))</f>
        <v>0</v>
      </c>
      <c r="AC11" s="263">
        <f>IF(AA11="",0,VLOOKUP(AA11,'points clubs'!$A$2:$B$51,2,FALSE))</f>
        <v>0</v>
      </c>
      <c r="AD11" s="41"/>
      <c r="AE11" s="25">
        <f>IF(AD11="",0,VLOOKUP(AD11,'points ind'!$A$2:$B$52,2,FALSE))</f>
        <v>0</v>
      </c>
      <c r="AF11" s="48">
        <f>IF(AD11="",0,VLOOKUP(AD11,'points clubs'!$A$2:$B$51,2,FALSE))</f>
        <v>0</v>
      </c>
      <c r="AG11" s="41">
        <v>6</v>
      </c>
      <c r="AH11" s="25">
        <f>IF(AG11="",0,VLOOKUP(AG11,'points ind'!$A$2:$B$52,2,FALSE))</f>
        <v>75</v>
      </c>
      <c r="AI11" s="48">
        <f>IF(AG11="",0,VLOOKUP(AG11,'points clubs'!$A$2:$B$51,2,FALSE))</f>
        <v>50</v>
      </c>
      <c r="AJ11" s="26">
        <f t="shared" si="2"/>
        <v>280</v>
      </c>
      <c r="AK11" s="63">
        <f t="shared" si="3"/>
        <v>2</v>
      </c>
      <c r="AL11" s="257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280</v>
      </c>
      <c r="AM11" s="258">
        <f t="shared" si="4"/>
        <v>2</v>
      </c>
      <c r="AN11" s="22">
        <f t="shared" si="5"/>
        <v>0</v>
      </c>
      <c r="AO11" s="23">
        <f t="shared" si="6"/>
        <v>0</v>
      </c>
      <c r="AP11" s="23">
        <f t="shared" si="7"/>
        <v>0</v>
      </c>
      <c r="AQ11" s="23">
        <f t="shared" si="8"/>
        <v>0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13"/>
        <v>177</v>
      </c>
      <c r="AW11" s="23">
        <f t="shared" si="14"/>
        <v>0</v>
      </c>
      <c r="AX11" s="23">
        <f t="shared" si="15"/>
        <v>0</v>
      </c>
      <c r="AY11" s="23">
        <f t="shared" si="16"/>
        <v>0</v>
      </c>
      <c r="AZ11" s="23">
        <f t="shared" si="17"/>
        <v>0</v>
      </c>
      <c r="BA11" s="23">
        <f t="shared" si="18"/>
        <v>0</v>
      </c>
      <c r="BB11" s="27">
        <f t="shared" si="19"/>
        <v>0</v>
      </c>
      <c r="BC11" s="27">
        <f t="shared" si="20"/>
        <v>0</v>
      </c>
    </row>
    <row r="12" spans="1:57" s="6" customFormat="1" ht="15.75" thickBot="1" x14ac:dyDescent="0.3">
      <c r="A12" s="14">
        <f t="shared" si="1"/>
        <v>3</v>
      </c>
      <c r="B12" s="210" t="s">
        <v>466</v>
      </c>
      <c r="C12" s="214">
        <v>1988</v>
      </c>
      <c r="D12" s="90" t="s">
        <v>16</v>
      </c>
      <c r="E12" s="215" t="s">
        <v>453</v>
      </c>
      <c r="F12" s="178"/>
      <c r="G12" s="53">
        <f>IF(F12="",0,VLOOKUP(F12,'points ind'!$A$2:$B$52,2,FALSE))</f>
        <v>0</v>
      </c>
      <c r="H12" s="51">
        <f>IF(F12="",0,VLOOKUP(F12,'points clubs'!$A$2:$B$51,2,FALSE))</f>
        <v>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140"/>
      <c r="M12" s="25">
        <f>IF(L12="",0,VLOOKUP(L12,'points ind'!$A$2:$B$52,2,FALSE))</f>
        <v>0</v>
      </c>
      <c r="N12" s="48">
        <f>IF(L12="",0,VLOOKUP(L12,'points clubs'!$A$2:$B$51,2,FALSE))</f>
        <v>0</v>
      </c>
      <c r="O12" s="52"/>
      <c r="P12" s="53">
        <f>IF(O12="",0,VLOOKUP(O12,'points ind'!$A$2:$B$52,2,FALSE))</f>
        <v>0</v>
      </c>
      <c r="Q12" s="51">
        <f>IF(O12="",0,VLOOKUP(O12,'points clubs'!$A$2:$B$51,2,FALSE))</f>
        <v>0</v>
      </c>
      <c r="R12" s="41">
        <v>15</v>
      </c>
      <c r="S12" s="25">
        <f>IF(R12="",0,VLOOKUP(R12,'points ind'!$A$2:$B$52,2,FALSE))</f>
        <v>42</v>
      </c>
      <c r="T12" s="48">
        <f>IF(R12="",0,VLOOKUP(R12,'points clubs'!$A$2:$B$51,2,FALSE))</f>
        <v>12</v>
      </c>
      <c r="U12" s="41">
        <v>6</v>
      </c>
      <c r="V12" s="25">
        <f>IF(U12="",0,VLOOKUP(U12,'points ind'!$A$2:$B$52,2,FALSE))</f>
        <v>75</v>
      </c>
      <c r="W12" s="48">
        <f>IF(U12="",0,VLOOKUP(U12,'points clubs'!$A$2:$B$51,2,FALSE))</f>
        <v>50</v>
      </c>
      <c r="X12" s="41">
        <v>3</v>
      </c>
      <c r="Y12" s="25">
        <f>IF(X12="",0,VLOOKUP(X12,'points ind'!$A$2:$B$52,2,FALSE))</f>
        <v>90</v>
      </c>
      <c r="Z12" s="48">
        <f>IF(X12="",0,VLOOKUP(X12,'points clubs'!$A$2:$B$51,2,FALSE))</f>
        <v>80</v>
      </c>
      <c r="AA12" s="261"/>
      <c r="AB12" s="262">
        <f>IF(AA12="",0,VLOOKUP(AA12,'points ind'!$A$2:$B$52,2,FALSE))</f>
        <v>0</v>
      </c>
      <c r="AC12" s="263">
        <f>IF(AA12="",0,VLOOKUP(AA12,'points clubs'!$A$2:$B$51,2,FALSE))</f>
        <v>0</v>
      </c>
      <c r="AD12" s="41"/>
      <c r="AE12" s="25">
        <f>IF(AD12="",0,VLOOKUP(AD12,'points ind'!$A$2:$B$52,2,FALSE))</f>
        <v>0</v>
      </c>
      <c r="AF12" s="48">
        <f>IF(AD12="",0,VLOOKUP(AD12,'points clubs'!$A$2:$B$51,2,FALSE))</f>
        <v>0</v>
      </c>
      <c r="AG12" s="41">
        <v>7</v>
      </c>
      <c r="AH12" s="25">
        <f>IF(AG12="",0,VLOOKUP(AG12,'points ind'!$A$2:$B$52,2,FALSE))</f>
        <v>70</v>
      </c>
      <c r="AI12" s="48">
        <f>IF(AG12="",0,VLOOKUP(AG12,'points clubs'!$A$2:$B$51,2,FALSE))</f>
        <v>40</v>
      </c>
      <c r="AJ12" s="26">
        <f t="shared" si="2"/>
        <v>277</v>
      </c>
      <c r="AK12" s="63">
        <f t="shared" si="3"/>
        <v>3</v>
      </c>
      <c r="AL12" s="257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277</v>
      </c>
      <c r="AM12" s="258">
        <f t="shared" si="4"/>
        <v>3</v>
      </c>
      <c r="AN12" s="22">
        <f t="shared" si="5"/>
        <v>0</v>
      </c>
      <c r="AO12" s="23">
        <f t="shared" si="6"/>
        <v>0</v>
      </c>
      <c r="AP12" s="23">
        <f t="shared" si="7"/>
        <v>0</v>
      </c>
      <c r="AQ12" s="23">
        <f t="shared" si="8"/>
        <v>0</v>
      </c>
      <c r="AR12" s="23">
        <f t="shared" si="9"/>
        <v>0</v>
      </c>
      <c r="AS12" s="23">
        <f t="shared" si="10"/>
        <v>0</v>
      </c>
      <c r="AT12" s="23">
        <f t="shared" si="11"/>
        <v>182</v>
      </c>
      <c r="AU12" s="23">
        <f t="shared" si="12"/>
        <v>0</v>
      </c>
      <c r="AV12" s="23">
        <f t="shared" si="13"/>
        <v>0</v>
      </c>
      <c r="AW12" s="23">
        <f t="shared" si="14"/>
        <v>0</v>
      </c>
      <c r="AX12" s="23">
        <f t="shared" si="15"/>
        <v>0</v>
      </c>
      <c r="AY12" s="23">
        <f t="shared" si="16"/>
        <v>0</v>
      </c>
      <c r="AZ12" s="23">
        <f t="shared" si="17"/>
        <v>0</v>
      </c>
      <c r="BA12" s="23">
        <f t="shared" si="18"/>
        <v>0</v>
      </c>
      <c r="BB12" s="27">
        <f t="shared" si="19"/>
        <v>0</v>
      </c>
      <c r="BC12" s="27">
        <f t="shared" si="20"/>
        <v>0</v>
      </c>
    </row>
    <row r="13" spans="1:57" s="6" customFormat="1" ht="15.75" thickBot="1" x14ac:dyDescent="0.3">
      <c r="A13" s="14">
        <f t="shared" si="1"/>
        <v>4</v>
      </c>
      <c r="B13" s="212" t="s">
        <v>391</v>
      </c>
      <c r="C13" s="211">
        <v>1994</v>
      </c>
      <c r="D13" s="90" t="s">
        <v>15</v>
      </c>
      <c r="E13" s="213">
        <v>2620802</v>
      </c>
      <c r="F13" s="178"/>
      <c r="G13" s="53">
        <f>IF(F13="",0,VLOOKUP(F13,'points ind'!$A$2:$B$52,2,FALSE))</f>
        <v>0</v>
      </c>
      <c r="H13" s="51">
        <f>IF(F13="",0,VLOOKUP(F13,'points clubs'!$A$2:$B$51,2,FALSE))</f>
        <v>0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105">
        <v>4</v>
      </c>
      <c r="M13" s="25">
        <f>IF(L13="",0,VLOOKUP(L13,'points ind'!$A$2:$B$52,2,FALSE))</f>
        <v>85</v>
      </c>
      <c r="N13" s="48">
        <f>IF(L13="",0,VLOOKUP(L13,'points clubs'!$A$2:$B$51,2,FALSE))</f>
        <v>70</v>
      </c>
      <c r="O13" s="52"/>
      <c r="P13" s="53">
        <f>IF(O13="",0,VLOOKUP(O13,'points ind'!$A$2:$B$52,2,FALSE))</f>
        <v>0</v>
      </c>
      <c r="Q13" s="51">
        <f>IF(O13="",0,VLOOKUP(O13,'points clubs'!$A$2:$B$51,2,FALSE))</f>
        <v>0</v>
      </c>
      <c r="R13" s="41"/>
      <c r="S13" s="25">
        <f>IF(R13="",0,VLOOKUP(R13,'points ind'!$A$2:$B$52,2,FALSE))</f>
        <v>0</v>
      </c>
      <c r="T13" s="48">
        <f>IF(R13="",0,VLOOKUP(R13,'points clubs'!$A$2:$B$51,2,FALSE))</f>
        <v>0</v>
      </c>
      <c r="U13" s="41"/>
      <c r="V13" s="25">
        <f>IF(U13="",0,VLOOKUP(U13,'points ind'!$A$2:$B$52,2,FALSE))</f>
        <v>0</v>
      </c>
      <c r="W13" s="48">
        <f>IF(U13="",0,VLOOKUP(U13,'points clubs'!$A$2:$B$51,2,FALSE))</f>
        <v>0</v>
      </c>
      <c r="X13" s="41"/>
      <c r="Y13" s="25">
        <f>IF(X13="",0,VLOOKUP(X13,'points ind'!$A$2:$B$52,2,FALSE))</f>
        <v>0</v>
      </c>
      <c r="Z13" s="48">
        <f>IF(X13="",0,VLOOKUP(X13,'points clubs'!$A$2:$B$51,2,FALSE))</f>
        <v>0</v>
      </c>
      <c r="AA13" s="261"/>
      <c r="AB13" s="262">
        <f>IF(AA13="",0,VLOOKUP(AA13,'points ind'!$A$2:$B$52,2,FALSE))</f>
        <v>0</v>
      </c>
      <c r="AC13" s="263">
        <f>IF(AA13="",0,VLOOKUP(AA13,'points clubs'!$A$2:$B$51,2,FALSE))</f>
        <v>0</v>
      </c>
      <c r="AD13" s="41">
        <v>2</v>
      </c>
      <c r="AE13" s="25">
        <f>IF(AD13="",0,VLOOKUP(AD13,'points ind'!$A$2:$B$52,2,FALSE))</f>
        <v>95</v>
      </c>
      <c r="AF13" s="48">
        <f>IF(AD13="",0,VLOOKUP(AD13,'points clubs'!$A$2:$B$51,2,FALSE))</f>
        <v>90</v>
      </c>
      <c r="AG13" s="41">
        <v>5</v>
      </c>
      <c r="AH13" s="25">
        <f>IF(AG13="",0,VLOOKUP(AG13,'points ind'!$A$2:$B$52,2,FALSE))</f>
        <v>80</v>
      </c>
      <c r="AI13" s="48">
        <f>IF(AG13="",0,VLOOKUP(AG13,'points clubs'!$A$2:$B$51,2,FALSE))</f>
        <v>60</v>
      </c>
      <c r="AJ13" s="26">
        <f t="shared" si="2"/>
        <v>260</v>
      </c>
      <c r="AK13" s="63">
        <f t="shared" si="3"/>
        <v>4</v>
      </c>
      <c r="AL13" s="257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260</v>
      </c>
      <c r="AM13" s="258">
        <f t="shared" si="4"/>
        <v>4</v>
      </c>
      <c r="AN13" s="22">
        <f t="shared" si="5"/>
        <v>0</v>
      </c>
      <c r="AO13" s="23">
        <f t="shared" si="6"/>
        <v>0</v>
      </c>
      <c r="AP13" s="23">
        <f t="shared" si="7"/>
        <v>0</v>
      </c>
      <c r="AQ13" s="23">
        <f t="shared" si="8"/>
        <v>0</v>
      </c>
      <c r="AR13" s="23">
        <f t="shared" si="9"/>
        <v>0</v>
      </c>
      <c r="AS13" s="23">
        <f t="shared" si="10"/>
        <v>220</v>
      </c>
      <c r="AT13" s="23">
        <f t="shared" si="11"/>
        <v>0</v>
      </c>
      <c r="AU13" s="23">
        <f t="shared" si="12"/>
        <v>0</v>
      </c>
      <c r="AV13" s="23">
        <f t="shared" si="13"/>
        <v>0</v>
      </c>
      <c r="AW13" s="23">
        <f t="shared" si="14"/>
        <v>0</v>
      </c>
      <c r="AX13" s="23">
        <f t="shared" si="15"/>
        <v>0</v>
      </c>
      <c r="AY13" s="23">
        <f t="shared" si="16"/>
        <v>0</v>
      </c>
      <c r="AZ13" s="23">
        <f t="shared" si="17"/>
        <v>0</v>
      </c>
      <c r="BA13" s="23">
        <f t="shared" si="18"/>
        <v>0</v>
      </c>
      <c r="BB13" s="27">
        <f t="shared" si="19"/>
        <v>0</v>
      </c>
      <c r="BC13" s="27">
        <f t="shared" si="20"/>
        <v>0</v>
      </c>
    </row>
    <row r="14" spans="1:57" s="6" customFormat="1" ht="15.75" thickBot="1" x14ac:dyDescent="0.3">
      <c r="A14" s="14">
        <f t="shared" si="1"/>
        <v>5</v>
      </c>
      <c r="B14" s="212" t="s">
        <v>390</v>
      </c>
      <c r="C14" s="211">
        <v>1983</v>
      </c>
      <c r="D14" s="90" t="s">
        <v>52</v>
      </c>
      <c r="E14" s="213">
        <v>1310095</v>
      </c>
      <c r="F14" s="178"/>
      <c r="G14" s="53">
        <f>IF(F14="",0,VLOOKUP(F14,'points ind'!$A$2:$B$52,2,FALSE))</f>
        <v>0</v>
      </c>
      <c r="H14" s="51">
        <f>IF(F14="",0,VLOOKUP(F14,'points clubs'!$A$2:$B$51,2,FALSE))</f>
        <v>0</v>
      </c>
      <c r="I14" s="52"/>
      <c r="J14" s="53">
        <f>IF(I14="",0,VLOOKUP(I14,'points ind'!$A$2:$B$52,2,FALSE))</f>
        <v>0</v>
      </c>
      <c r="K14" s="51">
        <f>IF(I14="",0,VLOOKUP(I14,'points clubs'!$A$2:$B$51,2,FALSE))</f>
        <v>0</v>
      </c>
      <c r="L14" s="243">
        <v>1</v>
      </c>
      <c r="M14" s="25">
        <f>IF(L14="",0,VLOOKUP(L14,'points ind'!$A$2:$B$52,2,FALSE))</f>
        <v>100</v>
      </c>
      <c r="N14" s="48">
        <f>IF(L14="",0,VLOOKUP(L14,'points clubs'!$A$2:$B$51,2,FALSE))</f>
        <v>100</v>
      </c>
      <c r="O14" s="52"/>
      <c r="P14" s="53">
        <f>IF(O14="",0,VLOOKUP(O14,'points ind'!$A$2:$B$52,2,FALSE))</f>
        <v>0</v>
      </c>
      <c r="Q14" s="51">
        <f>IF(O14="",0,VLOOKUP(O14,'points clubs'!$A$2:$B$51,2,FALSE))</f>
        <v>0</v>
      </c>
      <c r="R14" s="41">
        <v>8</v>
      </c>
      <c r="S14" s="25">
        <f>IF(R14="",0,VLOOKUP(R14,'points ind'!$A$2:$B$52,2,FALSE))</f>
        <v>65</v>
      </c>
      <c r="T14" s="48">
        <f>IF(R14="",0,VLOOKUP(R14,'points clubs'!$A$2:$B$51,2,FALSE))</f>
        <v>30</v>
      </c>
      <c r="U14" s="41">
        <v>5</v>
      </c>
      <c r="V14" s="25">
        <f>IF(U14="",0,VLOOKUP(U14,'points ind'!$A$2:$B$52,2,FALSE))</f>
        <v>80</v>
      </c>
      <c r="W14" s="48">
        <f>IF(U14="",0,VLOOKUP(U14,'points clubs'!$A$2:$B$51,2,FALSE))</f>
        <v>60</v>
      </c>
      <c r="X14" s="41"/>
      <c r="Y14" s="25">
        <f>IF(X14="",0,VLOOKUP(X14,'points ind'!$A$2:$B$52,2,FALSE))</f>
        <v>0</v>
      </c>
      <c r="Z14" s="48">
        <f>IF(X14="",0,VLOOKUP(X14,'points clubs'!$A$2:$B$51,2,FALSE))</f>
        <v>0</v>
      </c>
      <c r="AA14" s="261"/>
      <c r="AB14" s="262">
        <f>IF(AA14="",0,VLOOKUP(AA14,'points ind'!$A$2:$B$52,2,FALSE))</f>
        <v>0</v>
      </c>
      <c r="AC14" s="263">
        <f>IF(AA14="",0,VLOOKUP(AA14,'points clubs'!$A$2:$B$51,2,FALSE))</f>
        <v>0</v>
      </c>
      <c r="AD14" s="41"/>
      <c r="AE14" s="25">
        <f>IF(AD14="",0,VLOOKUP(AD14,'points ind'!$A$2:$B$52,2,FALSE))</f>
        <v>0</v>
      </c>
      <c r="AF14" s="48">
        <f>IF(AD14="",0,VLOOKUP(AD14,'points clubs'!$A$2:$B$51,2,FALSE))</f>
        <v>0</v>
      </c>
      <c r="AG14" s="41"/>
      <c r="AH14" s="25">
        <f>IF(AG14="",0,VLOOKUP(AG14,'points ind'!$A$2:$B$52,2,FALSE))</f>
        <v>0</v>
      </c>
      <c r="AI14" s="48">
        <f>IF(AG14="",0,VLOOKUP(AG14,'points clubs'!$A$2:$B$51,2,FALSE))</f>
        <v>0</v>
      </c>
      <c r="AJ14" s="26">
        <f t="shared" si="2"/>
        <v>245</v>
      </c>
      <c r="AK14" s="63">
        <f t="shared" si="3"/>
        <v>5</v>
      </c>
      <c r="AL14" s="257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245</v>
      </c>
      <c r="AM14" s="258">
        <f t="shared" si="4"/>
        <v>5</v>
      </c>
      <c r="AN14" s="22">
        <f t="shared" si="5"/>
        <v>0</v>
      </c>
      <c r="AO14" s="23">
        <f t="shared" si="6"/>
        <v>0</v>
      </c>
      <c r="AP14" s="23">
        <f t="shared" si="7"/>
        <v>0</v>
      </c>
      <c r="AQ14" s="23">
        <f t="shared" si="8"/>
        <v>0</v>
      </c>
      <c r="AR14" s="23">
        <f t="shared" si="9"/>
        <v>0</v>
      </c>
      <c r="AS14" s="23">
        <f t="shared" si="10"/>
        <v>0</v>
      </c>
      <c r="AT14" s="23">
        <f t="shared" si="11"/>
        <v>0</v>
      </c>
      <c r="AU14" s="23">
        <f t="shared" si="12"/>
        <v>0</v>
      </c>
      <c r="AV14" s="23">
        <f t="shared" si="13"/>
        <v>0</v>
      </c>
      <c r="AW14" s="23">
        <f t="shared" si="14"/>
        <v>0</v>
      </c>
      <c r="AX14" s="23">
        <f t="shared" si="15"/>
        <v>0</v>
      </c>
      <c r="AY14" s="23">
        <f t="shared" si="16"/>
        <v>0</v>
      </c>
      <c r="AZ14" s="23">
        <f t="shared" si="17"/>
        <v>0</v>
      </c>
      <c r="BA14" s="23">
        <f t="shared" si="18"/>
        <v>190</v>
      </c>
      <c r="BB14" s="27">
        <f t="shared" si="19"/>
        <v>0</v>
      </c>
      <c r="BC14" s="27">
        <f t="shared" si="20"/>
        <v>0</v>
      </c>
    </row>
    <row r="15" spans="1:57" s="6" customFormat="1" ht="15.75" thickBot="1" x14ac:dyDescent="0.3">
      <c r="A15" s="14">
        <f t="shared" si="1"/>
        <v>6</v>
      </c>
      <c r="B15" s="212" t="s">
        <v>389</v>
      </c>
      <c r="C15" s="211">
        <v>1967</v>
      </c>
      <c r="D15" s="90" t="s">
        <v>15</v>
      </c>
      <c r="E15" s="213">
        <v>2676759</v>
      </c>
      <c r="F15" s="178"/>
      <c r="G15" s="53">
        <f>IF(F15="",0,VLOOKUP(F15,'points ind'!$A$2:$B$52,2,FALSE))</f>
        <v>0</v>
      </c>
      <c r="H15" s="51">
        <f>IF(F15="",0,VLOOKUP(F15,'points clubs'!$A$2:$B$51,2,FALSE))</f>
        <v>0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145">
        <v>5</v>
      </c>
      <c r="M15" s="25">
        <f>IF(L15="",0,VLOOKUP(L15,'points ind'!$A$2:$B$52,2,FALSE))</f>
        <v>80</v>
      </c>
      <c r="N15" s="48">
        <f>IF(L15="",0,VLOOKUP(L15,'points clubs'!$A$2:$B$51,2,FALSE))</f>
        <v>60</v>
      </c>
      <c r="O15" s="52"/>
      <c r="P15" s="53">
        <f>IF(O15="",0,VLOOKUP(O15,'points ind'!$A$2:$B$52,2,FALSE))</f>
        <v>0</v>
      </c>
      <c r="Q15" s="51">
        <f>IF(O15="",0,VLOOKUP(O15,'points clubs'!$A$2:$B$51,2,FALSE))</f>
        <v>0</v>
      </c>
      <c r="R15" s="41">
        <v>14</v>
      </c>
      <c r="S15" s="25">
        <f>IF(R15="",0,VLOOKUP(R15,'points ind'!$A$2:$B$52,2,FALSE))</f>
        <v>44</v>
      </c>
      <c r="T15" s="48">
        <f>IF(R15="",0,VLOOKUP(R15,'points clubs'!$A$2:$B$51,2,FALSE))</f>
        <v>14</v>
      </c>
      <c r="U15" s="41">
        <v>10</v>
      </c>
      <c r="V15" s="25">
        <f>IF(U15="",0,VLOOKUP(U15,'points ind'!$A$2:$B$52,2,FALSE))</f>
        <v>55</v>
      </c>
      <c r="W15" s="48">
        <f>IF(U15="",0,VLOOKUP(U15,'points clubs'!$A$2:$B$51,2,FALSE))</f>
        <v>22</v>
      </c>
      <c r="X15" s="41"/>
      <c r="Y15" s="25">
        <f>IF(X15="",0,VLOOKUP(X15,'points ind'!$A$2:$B$52,2,FALSE))</f>
        <v>0</v>
      </c>
      <c r="Z15" s="48">
        <f>IF(X15="",0,VLOOKUP(X15,'points clubs'!$A$2:$B$51,2,FALSE))</f>
        <v>0</v>
      </c>
      <c r="AA15" s="261"/>
      <c r="AB15" s="262">
        <f>IF(AA15="",0,VLOOKUP(AA15,'points ind'!$A$2:$B$52,2,FALSE))</f>
        <v>0</v>
      </c>
      <c r="AC15" s="263">
        <f>IF(AA15="",0,VLOOKUP(AA15,'points clubs'!$A$2:$B$51,2,FALSE))</f>
        <v>0</v>
      </c>
      <c r="AD15" s="41"/>
      <c r="AE15" s="25">
        <f>IF(AD15="",0,VLOOKUP(AD15,'points ind'!$A$2:$B$52,2,FALSE))</f>
        <v>0</v>
      </c>
      <c r="AF15" s="48">
        <f>IF(AD15="",0,VLOOKUP(AD15,'points clubs'!$A$2:$B$51,2,FALSE))</f>
        <v>0</v>
      </c>
      <c r="AG15" s="41">
        <v>8</v>
      </c>
      <c r="AH15" s="25">
        <f>IF(AG15="",0,VLOOKUP(AG15,'points ind'!$A$2:$B$52,2,FALSE))</f>
        <v>65</v>
      </c>
      <c r="AI15" s="48">
        <f>IF(AG15="",0,VLOOKUP(AG15,'points clubs'!$A$2:$B$51,2,FALSE))</f>
        <v>30</v>
      </c>
      <c r="AJ15" s="26">
        <f t="shared" si="2"/>
        <v>244</v>
      </c>
      <c r="AK15" s="63">
        <f t="shared" si="3"/>
        <v>6</v>
      </c>
      <c r="AL15" s="257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244</v>
      </c>
      <c r="AM15" s="258">
        <f t="shared" si="4"/>
        <v>6</v>
      </c>
      <c r="AN15" s="22">
        <f t="shared" si="5"/>
        <v>0</v>
      </c>
      <c r="AO15" s="23">
        <f t="shared" si="6"/>
        <v>0</v>
      </c>
      <c r="AP15" s="23">
        <f t="shared" si="7"/>
        <v>0</v>
      </c>
      <c r="AQ15" s="23">
        <f t="shared" si="8"/>
        <v>0</v>
      </c>
      <c r="AR15" s="23">
        <f t="shared" si="9"/>
        <v>0</v>
      </c>
      <c r="AS15" s="23">
        <f t="shared" si="10"/>
        <v>126</v>
      </c>
      <c r="AT15" s="23">
        <f t="shared" si="11"/>
        <v>0</v>
      </c>
      <c r="AU15" s="23">
        <f t="shared" si="12"/>
        <v>0</v>
      </c>
      <c r="AV15" s="23">
        <f t="shared" si="13"/>
        <v>0</v>
      </c>
      <c r="AW15" s="23">
        <f t="shared" si="14"/>
        <v>0</v>
      </c>
      <c r="AX15" s="23">
        <f t="shared" si="15"/>
        <v>0</v>
      </c>
      <c r="AY15" s="23">
        <f t="shared" si="16"/>
        <v>0</v>
      </c>
      <c r="AZ15" s="23">
        <f t="shared" si="17"/>
        <v>0</v>
      </c>
      <c r="BA15" s="23">
        <f t="shared" si="18"/>
        <v>0</v>
      </c>
      <c r="BB15" s="27">
        <f t="shared" si="19"/>
        <v>0</v>
      </c>
      <c r="BC15" s="27">
        <f t="shared" si="20"/>
        <v>0</v>
      </c>
    </row>
    <row r="16" spans="1:57" s="6" customFormat="1" ht="15.75" thickBot="1" x14ac:dyDescent="0.3">
      <c r="A16" s="14">
        <f t="shared" si="1"/>
        <v>7</v>
      </c>
      <c r="B16" s="102" t="s">
        <v>490</v>
      </c>
      <c r="C16" s="108">
        <v>1996</v>
      </c>
      <c r="D16" s="90" t="s">
        <v>52</v>
      </c>
      <c r="E16" s="107">
        <v>2631489</v>
      </c>
      <c r="F16" s="178"/>
      <c r="G16" s="53">
        <f>IF(F16="",0,VLOOKUP(F16,'points ind'!$A$2:$B$52,2,FALSE))</f>
        <v>0</v>
      </c>
      <c r="H16" s="51">
        <f>IF(F16="",0,VLOOKUP(F16,'points clubs'!$A$2:$B$51,2,FALSE))</f>
        <v>0</v>
      </c>
      <c r="I16" s="52"/>
      <c r="J16" s="53">
        <f>IF(I16="",0,VLOOKUP(I16,'points ind'!$A$2:$B$52,2,FALSE))</f>
        <v>0</v>
      </c>
      <c r="K16" s="51">
        <f>IF(I16="",0,VLOOKUP(I16,'points clubs'!$A$2:$B$51,2,FALSE))</f>
        <v>0</v>
      </c>
      <c r="L16" s="41"/>
      <c r="M16" s="25">
        <f>IF(L16="",0,VLOOKUP(L16,'points ind'!$A$2:$B$52,2,FALSE))</f>
        <v>0</v>
      </c>
      <c r="N16" s="48">
        <f>IF(L16="",0,VLOOKUP(L16,'points clubs'!$A$2:$B$51,2,FALSE))</f>
        <v>0</v>
      </c>
      <c r="O16" s="52"/>
      <c r="P16" s="53">
        <f>IF(O16="",0,VLOOKUP(O16,'points ind'!$A$2:$B$52,2,FALSE))</f>
        <v>0</v>
      </c>
      <c r="Q16" s="51">
        <f>IF(O16="",0,VLOOKUP(O16,'points clubs'!$A$2:$B$51,2,FALSE))</f>
        <v>0</v>
      </c>
      <c r="R16" s="41"/>
      <c r="S16" s="25">
        <f>IF(R16="",0,VLOOKUP(R16,'points ind'!$A$2:$B$52,2,FALSE))</f>
        <v>0</v>
      </c>
      <c r="T16" s="48">
        <f>IF(R16="",0,VLOOKUP(R16,'points clubs'!$A$2:$B$51,2,FALSE))</f>
        <v>0</v>
      </c>
      <c r="U16" s="41">
        <v>7</v>
      </c>
      <c r="V16" s="25">
        <f>IF(U16="",0,VLOOKUP(U16,'points ind'!$A$2:$B$52,2,FALSE))</f>
        <v>70</v>
      </c>
      <c r="W16" s="48">
        <f>IF(U16="",0,VLOOKUP(U16,'points clubs'!$A$2:$B$51,2,FALSE))</f>
        <v>40</v>
      </c>
      <c r="X16" s="41">
        <v>2</v>
      </c>
      <c r="Y16" s="25">
        <f>IF(X16="",0,VLOOKUP(X16,'points ind'!$A$2:$B$52,2,FALSE))</f>
        <v>95</v>
      </c>
      <c r="Z16" s="48">
        <f>IF(X16="",0,VLOOKUP(X16,'points clubs'!$A$2:$B$51,2,FALSE))</f>
        <v>90</v>
      </c>
      <c r="AA16" s="261"/>
      <c r="AB16" s="262">
        <f>IF(AA16="",0,VLOOKUP(AA16,'points ind'!$A$2:$B$52,2,FALSE))</f>
        <v>0</v>
      </c>
      <c r="AC16" s="263">
        <f>IF(AA16="",0,VLOOKUP(AA16,'points clubs'!$A$2:$B$51,2,FALSE))</f>
        <v>0</v>
      </c>
      <c r="AD16" s="41"/>
      <c r="AE16" s="25">
        <f>IF(AD16="",0,VLOOKUP(AD16,'points ind'!$A$2:$B$52,2,FALSE))</f>
        <v>0</v>
      </c>
      <c r="AF16" s="48">
        <f>IF(AD16="",0,VLOOKUP(AD16,'points clubs'!$A$2:$B$51,2,FALSE))</f>
        <v>0</v>
      </c>
      <c r="AG16" s="41">
        <v>9</v>
      </c>
      <c r="AH16" s="25">
        <f>IF(AG16="",0,VLOOKUP(AG16,'points ind'!$A$2:$B$52,2,FALSE))</f>
        <v>60</v>
      </c>
      <c r="AI16" s="48">
        <f>IF(AG16="",0,VLOOKUP(AG16,'points clubs'!$A$2:$B$51,2,FALSE))</f>
        <v>25</v>
      </c>
      <c r="AJ16" s="26">
        <f t="shared" si="2"/>
        <v>225</v>
      </c>
      <c r="AK16" s="63">
        <f t="shared" si="3"/>
        <v>7</v>
      </c>
      <c r="AL16" s="257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225</v>
      </c>
      <c r="AM16" s="258">
        <f t="shared" si="4"/>
        <v>7</v>
      </c>
      <c r="AN16" s="22">
        <f t="shared" si="5"/>
        <v>0</v>
      </c>
      <c r="AO16" s="23">
        <f t="shared" si="6"/>
        <v>0</v>
      </c>
      <c r="AP16" s="23">
        <f t="shared" si="7"/>
        <v>0</v>
      </c>
      <c r="AQ16" s="23">
        <f t="shared" si="8"/>
        <v>0</v>
      </c>
      <c r="AR16" s="23">
        <f t="shared" si="9"/>
        <v>0</v>
      </c>
      <c r="AS16" s="23">
        <f t="shared" si="10"/>
        <v>0</v>
      </c>
      <c r="AT16" s="23">
        <f t="shared" si="11"/>
        <v>0</v>
      </c>
      <c r="AU16" s="23">
        <f t="shared" si="12"/>
        <v>0</v>
      </c>
      <c r="AV16" s="23">
        <f t="shared" si="13"/>
        <v>0</v>
      </c>
      <c r="AW16" s="23">
        <f t="shared" si="14"/>
        <v>0</v>
      </c>
      <c r="AX16" s="23">
        <f t="shared" si="15"/>
        <v>0</v>
      </c>
      <c r="AY16" s="23">
        <f t="shared" si="16"/>
        <v>0</v>
      </c>
      <c r="AZ16" s="23">
        <f t="shared" si="17"/>
        <v>0</v>
      </c>
      <c r="BA16" s="23">
        <f t="shared" si="18"/>
        <v>155</v>
      </c>
      <c r="BB16" s="27">
        <f t="shared" si="19"/>
        <v>0</v>
      </c>
      <c r="BC16" s="27">
        <f t="shared" si="20"/>
        <v>0</v>
      </c>
    </row>
    <row r="17" spans="1:55" s="6" customFormat="1" ht="15.75" thickBot="1" x14ac:dyDescent="0.3">
      <c r="A17" s="14">
        <f t="shared" si="1"/>
        <v>8</v>
      </c>
      <c r="B17" s="210" t="s">
        <v>467</v>
      </c>
      <c r="C17" s="214">
        <v>1966</v>
      </c>
      <c r="D17" s="90" t="s">
        <v>21</v>
      </c>
      <c r="E17" s="215" t="s">
        <v>454</v>
      </c>
      <c r="F17" s="178"/>
      <c r="G17" s="53">
        <f>IF(F17="",0,VLOOKUP(F17,'points ind'!$A$2:$B$52,2,FALSE))</f>
        <v>0</v>
      </c>
      <c r="H17" s="51">
        <f>IF(F17="",0,VLOOKUP(F17,'points clubs'!$A$2:$B$51,2,FALSE))</f>
        <v>0</v>
      </c>
      <c r="I17" s="52"/>
      <c r="J17" s="53">
        <f>IF(I17="",0,VLOOKUP(I17,'points ind'!$A$2:$B$52,2,FALSE))</f>
        <v>0</v>
      </c>
      <c r="K17" s="51">
        <f>IF(I17="",0,VLOOKUP(I17,'points clubs'!$A$2:$B$51,2,FALSE))</f>
        <v>0</v>
      </c>
      <c r="L17" s="41"/>
      <c r="M17" s="25">
        <f>IF(L17="",0,VLOOKUP(L17,'points ind'!$A$2:$B$52,2,FALSE))</f>
        <v>0</v>
      </c>
      <c r="N17" s="48">
        <f>IF(L17="",0,VLOOKUP(L17,'points clubs'!$A$2:$B$51,2,FALSE))</f>
        <v>0</v>
      </c>
      <c r="O17" s="52"/>
      <c r="P17" s="53">
        <f>IF(O17="",0,VLOOKUP(O17,'points ind'!$A$2:$B$52,2,FALSE))</f>
        <v>0</v>
      </c>
      <c r="Q17" s="51">
        <f>IF(O17="",0,VLOOKUP(O17,'points clubs'!$A$2:$B$51,2,FALSE))</f>
        <v>0</v>
      </c>
      <c r="R17" s="41">
        <v>16</v>
      </c>
      <c r="S17" s="25">
        <f>IF(R17="",0,VLOOKUP(R17,'points ind'!$A$2:$B$52,2,FALSE))</f>
        <v>40</v>
      </c>
      <c r="T17" s="48">
        <f>IF(R17="",0,VLOOKUP(R17,'points clubs'!$A$2:$B$51,2,FALSE))</f>
        <v>10</v>
      </c>
      <c r="U17" s="41">
        <v>12</v>
      </c>
      <c r="V17" s="25">
        <f>IF(U17="",0,VLOOKUP(U17,'points ind'!$A$2:$B$52,2,FALSE))</f>
        <v>48</v>
      </c>
      <c r="W17" s="48">
        <f>IF(U17="",0,VLOOKUP(U17,'points clubs'!$A$2:$B$51,2,FALSE))</f>
        <v>18</v>
      </c>
      <c r="X17" s="42">
        <v>6</v>
      </c>
      <c r="Y17" s="25">
        <f>IF(X17="",0,VLOOKUP(X17,'points ind'!$A$2:$B$52,2,FALSE))</f>
        <v>75</v>
      </c>
      <c r="Z17" s="48">
        <f>IF(X17="",0,VLOOKUP(X17,'points clubs'!$A$2:$B$51,2,FALSE))</f>
        <v>50</v>
      </c>
      <c r="AA17" s="261"/>
      <c r="AB17" s="262">
        <f>IF(AA17="",0,VLOOKUP(AA17,'points ind'!$A$2:$B$52,2,FALSE))</f>
        <v>0</v>
      </c>
      <c r="AC17" s="263">
        <f>IF(AA17="",0,VLOOKUP(AA17,'points clubs'!$A$2:$B$51,2,FALSE))</f>
        <v>0</v>
      </c>
      <c r="AD17" s="41"/>
      <c r="AE17" s="25">
        <f>IF(AD17="",0,VLOOKUP(AD17,'points ind'!$A$2:$B$52,2,FALSE))</f>
        <v>0</v>
      </c>
      <c r="AF17" s="48">
        <f>IF(AD17="",0,VLOOKUP(AD17,'points clubs'!$A$2:$B$51,2,FALSE))</f>
        <v>0</v>
      </c>
      <c r="AG17" s="41">
        <v>10</v>
      </c>
      <c r="AH17" s="25">
        <f>IF(AG17="",0,VLOOKUP(AG17,'points ind'!$A$2:$B$52,2,FALSE))</f>
        <v>55</v>
      </c>
      <c r="AI17" s="48">
        <f>IF(AG17="",0,VLOOKUP(AG17,'points clubs'!$A$2:$B$51,2,FALSE))</f>
        <v>22</v>
      </c>
      <c r="AJ17" s="26">
        <f t="shared" si="2"/>
        <v>218</v>
      </c>
      <c r="AK17" s="63">
        <f t="shared" si="3"/>
        <v>8</v>
      </c>
      <c r="AL17" s="257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218</v>
      </c>
      <c r="AM17" s="258">
        <f t="shared" si="4"/>
        <v>8</v>
      </c>
      <c r="AN17" s="22">
        <f t="shared" si="5"/>
        <v>0</v>
      </c>
      <c r="AO17" s="23">
        <f t="shared" si="6"/>
        <v>0</v>
      </c>
      <c r="AP17" s="23">
        <f t="shared" si="7"/>
        <v>0</v>
      </c>
      <c r="AQ17" s="23">
        <f t="shared" si="8"/>
        <v>0</v>
      </c>
      <c r="AR17" s="23">
        <f t="shared" si="9"/>
        <v>0</v>
      </c>
      <c r="AS17" s="23">
        <f t="shared" si="10"/>
        <v>0</v>
      </c>
      <c r="AT17" s="23">
        <f t="shared" si="11"/>
        <v>0</v>
      </c>
      <c r="AU17" s="23">
        <f t="shared" si="12"/>
        <v>0</v>
      </c>
      <c r="AV17" s="23">
        <f t="shared" si="13"/>
        <v>0</v>
      </c>
      <c r="AW17" s="23">
        <f t="shared" si="14"/>
        <v>0</v>
      </c>
      <c r="AX17" s="23">
        <f t="shared" si="15"/>
        <v>0</v>
      </c>
      <c r="AY17" s="23">
        <f t="shared" si="16"/>
        <v>100</v>
      </c>
      <c r="AZ17" s="23">
        <f t="shared" si="17"/>
        <v>0</v>
      </c>
      <c r="BA17" s="23">
        <f t="shared" si="18"/>
        <v>0</v>
      </c>
      <c r="BB17" s="27">
        <f t="shared" si="19"/>
        <v>0</v>
      </c>
      <c r="BC17" s="27">
        <f t="shared" si="20"/>
        <v>0</v>
      </c>
    </row>
    <row r="18" spans="1:55" s="6" customFormat="1" ht="15.75" thickBot="1" x14ac:dyDescent="0.3">
      <c r="A18" s="14">
        <f t="shared" si="1"/>
        <v>9</v>
      </c>
      <c r="B18" s="210" t="s">
        <v>456</v>
      </c>
      <c r="C18" s="214">
        <v>1989</v>
      </c>
      <c r="D18" s="90" t="s">
        <v>13</v>
      </c>
      <c r="E18" s="215" t="s">
        <v>443</v>
      </c>
      <c r="F18" s="178"/>
      <c r="G18" s="53">
        <f>IF(F18="",0,VLOOKUP(F18,'points ind'!$A$2:$B$52,2,FALSE))</f>
        <v>0</v>
      </c>
      <c r="H18" s="51">
        <f>IF(F18="",0,VLOOKUP(F18,'points clubs'!$A$2:$B$51,2,FALSE))</f>
        <v>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41"/>
      <c r="M18" s="25">
        <f>IF(L18="",0,VLOOKUP(L18,'points ind'!$A$2:$B$52,2,FALSE))</f>
        <v>0</v>
      </c>
      <c r="N18" s="48">
        <f>IF(L18="",0,VLOOKUP(L18,'points clubs'!$A$2:$B$51,2,FALSE))</f>
        <v>0</v>
      </c>
      <c r="O18" s="52"/>
      <c r="P18" s="53">
        <f>IF(O18="",0,VLOOKUP(O18,'points ind'!$A$2:$B$52,2,FALSE))</f>
        <v>0</v>
      </c>
      <c r="Q18" s="51">
        <f>IF(O18="",0,VLOOKUP(O18,'points clubs'!$A$2:$B$51,2,FALSE))</f>
        <v>0</v>
      </c>
      <c r="R18" s="134">
        <v>1</v>
      </c>
      <c r="S18" s="25">
        <f>IF(R18="",0,VLOOKUP(R18,'points ind'!$A$2:$B$52,2,FALSE))</f>
        <v>100</v>
      </c>
      <c r="T18" s="48">
        <f>IF(R18="",0,VLOOKUP(R18,'points clubs'!$A$2:$B$51,2,FALSE))</f>
        <v>100</v>
      </c>
      <c r="U18" s="146">
        <v>1</v>
      </c>
      <c r="V18" s="25">
        <f>IF(U18="",0,VLOOKUP(U18,'points ind'!$A$2:$B$52,2,FALSE))</f>
        <v>100</v>
      </c>
      <c r="W18" s="48">
        <f>IF(U18="",0,VLOOKUP(U18,'points clubs'!$A$2:$B$51,2,FALSE))</f>
        <v>100</v>
      </c>
      <c r="X18" s="41"/>
      <c r="Y18" s="25">
        <f>IF(X18="",0,VLOOKUP(X18,'points ind'!$A$2:$B$52,2,FALSE))</f>
        <v>0</v>
      </c>
      <c r="Z18" s="48">
        <f>IF(X18="",0,VLOOKUP(X18,'points clubs'!$A$2:$B$51,2,FALSE))</f>
        <v>0</v>
      </c>
      <c r="AA18" s="261"/>
      <c r="AB18" s="262">
        <f>IF(AA18="",0,VLOOKUP(AA18,'points ind'!$A$2:$B$52,2,FALSE))</f>
        <v>0</v>
      </c>
      <c r="AC18" s="263">
        <f>IF(AA18="",0,VLOOKUP(AA18,'points clubs'!$A$2:$B$51,2,FALSE))</f>
        <v>0</v>
      </c>
      <c r="AD18" s="41"/>
      <c r="AE18" s="25">
        <f>IF(AD18="",0,VLOOKUP(AD18,'points ind'!$A$2:$B$52,2,FALSE))</f>
        <v>0</v>
      </c>
      <c r="AF18" s="48">
        <f>IF(AD18="",0,VLOOKUP(AD18,'points clubs'!$A$2:$B$51,2,FALSE))</f>
        <v>0</v>
      </c>
      <c r="AG18" s="41"/>
      <c r="AH18" s="25">
        <f>IF(AG18="",0,VLOOKUP(AG18,'points ind'!$A$2:$B$52,2,FALSE))</f>
        <v>0</v>
      </c>
      <c r="AI18" s="48">
        <f>IF(AG18="",0,VLOOKUP(AG18,'points clubs'!$A$2:$B$51,2,FALSE))</f>
        <v>0</v>
      </c>
      <c r="AJ18" s="26">
        <f t="shared" si="2"/>
        <v>200</v>
      </c>
      <c r="AK18" s="63">
        <f t="shared" si="3"/>
        <v>9</v>
      </c>
      <c r="AL18" s="257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200</v>
      </c>
      <c r="AM18" s="258">
        <f t="shared" si="4"/>
        <v>9</v>
      </c>
      <c r="AN18" s="22">
        <f t="shared" si="5"/>
        <v>0</v>
      </c>
      <c r="AO18" s="23">
        <f t="shared" si="6"/>
        <v>0</v>
      </c>
      <c r="AP18" s="23">
        <f t="shared" si="7"/>
        <v>0</v>
      </c>
      <c r="AQ18" s="23">
        <f t="shared" si="8"/>
        <v>200</v>
      </c>
      <c r="AR18" s="23">
        <f t="shared" si="9"/>
        <v>0</v>
      </c>
      <c r="AS18" s="23">
        <f t="shared" si="10"/>
        <v>0</v>
      </c>
      <c r="AT18" s="23">
        <f t="shared" si="11"/>
        <v>0</v>
      </c>
      <c r="AU18" s="23">
        <f t="shared" si="12"/>
        <v>0</v>
      </c>
      <c r="AV18" s="23">
        <f t="shared" si="13"/>
        <v>0</v>
      </c>
      <c r="AW18" s="23">
        <f t="shared" si="14"/>
        <v>0</v>
      </c>
      <c r="AX18" s="23">
        <f t="shared" si="15"/>
        <v>0</v>
      </c>
      <c r="AY18" s="23">
        <f t="shared" si="16"/>
        <v>0</v>
      </c>
      <c r="AZ18" s="23">
        <f t="shared" si="17"/>
        <v>0</v>
      </c>
      <c r="BA18" s="23">
        <f t="shared" si="18"/>
        <v>0</v>
      </c>
      <c r="BB18" s="27">
        <f t="shared" si="19"/>
        <v>0</v>
      </c>
      <c r="BC18" s="27">
        <f t="shared" si="20"/>
        <v>0</v>
      </c>
    </row>
    <row r="19" spans="1:55" s="6" customFormat="1" ht="15.75" thickBot="1" x14ac:dyDescent="0.3">
      <c r="A19" s="14">
        <f t="shared" si="1"/>
        <v>10</v>
      </c>
      <c r="B19" s="210" t="s">
        <v>458</v>
      </c>
      <c r="C19" s="214">
        <v>1994</v>
      </c>
      <c r="D19" s="90" t="s">
        <v>15</v>
      </c>
      <c r="E19" s="215" t="s">
        <v>445</v>
      </c>
      <c r="F19" s="178"/>
      <c r="G19" s="53">
        <f>IF(F19="",0,VLOOKUP(F19,'points ind'!$A$2:$B$52,2,FALSE))</f>
        <v>0</v>
      </c>
      <c r="H19" s="51">
        <f>IF(F19="",0,VLOOKUP(F19,'points clubs'!$A$2:$B$51,2,FALSE))</f>
        <v>0</v>
      </c>
      <c r="I19" s="52"/>
      <c r="J19" s="53">
        <f>IF(I19="",0,VLOOKUP(I19,'points ind'!$A$2:$B$52,2,FALSE))</f>
        <v>0</v>
      </c>
      <c r="K19" s="51">
        <f>IF(I19="",0,VLOOKUP(I19,'points clubs'!$A$2:$B$51,2,FALSE))</f>
        <v>0</v>
      </c>
      <c r="L19" s="41"/>
      <c r="M19" s="25">
        <f>IF(L19="",0,VLOOKUP(L19,'points ind'!$A$2:$B$52,2,FALSE))</f>
        <v>0</v>
      </c>
      <c r="N19" s="48">
        <f>IF(L19="",0,VLOOKUP(L19,'points clubs'!$A$2:$B$51,2,FALSE))</f>
        <v>0</v>
      </c>
      <c r="O19" s="52"/>
      <c r="P19" s="53">
        <f>IF(O19="",0,VLOOKUP(O19,'points ind'!$A$2:$B$52,2,FALSE))</f>
        <v>0</v>
      </c>
      <c r="Q19" s="51">
        <f>IF(O19="",0,VLOOKUP(O19,'points clubs'!$A$2:$B$51,2,FALSE))</f>
        <v>0</v>
      </c>
      <c r="R19" s="41">
        <v>3</v>
      </c>
      <c r="S19" s="25">
        <f>IF(R19="",0,VLOOKUP(R19,'points ind'!$A$2:$B$52,2,FALSE))</f>
        <v>90</v>
      </c>
      <c r="T19" s="48">
        <f>IF(R19="",0,VLOOKUP(R19,'points clubs'!$A$2:$B$51,2,FALSE))</f>
        <v>80</v>
      </c>
      <c r="U19" s="41"/>
      <c r="V19" s="25">
        <f>IF(U19="",0,VLOOKUP(U19,'points ind'!$A$2:$B$52,2,FALSE))</f>
        <v>0</v>
      </c>
      <c r="W19" s="48">
        <f>IF(U19="",0,VLOOKUP(U19,'points clubs'!$A$2:$B$51,2,FALSE))</f>
        <v>0</v>
      </c>
      <c r="X19" s="41"/>
      <c r="Y19" s="25">
        <f>IF(X19="",0,VLOOKUP(X19,'points ind'!$A$2:$B$52,2,FALSE))</f>
        <v>0</v>
      </c>
      <c r="Z19" s="48">
        <f>IF(X19="",0,VLOOKUP(X19,'points clubs'!$A$2:$B$51,2,FALSE))</f>
        <v>0</v>
      </c>
      <c r="AA19" s="261"/>
      <c r="AB19" s="262">
        <f>IF(AA19="",0,VLOOKUP(AA19,'points ind'!$A$2:$B$52,2,FALSE))</f>
        <v>0</v>
      </c>
      <c r="AC19" s="263">
        <f>IF(AA19="",0,VLOOKUP(AA19,'points clubs'!$A$2:$B$51,2,FALSE))</f>
        <v>0</v>
      </c>
      <c r="AD19" s="41"/>
      <c r="AE19" s="25">
        <f>IF(AD19="",0,VLOOKUP(AD19,'points ind'!$A$2:$B$52,2,FALSE))</f>
        <v>0</v>
      </c>
      <c r="AF19" s="48">
        <f>IF(AD19="",0,VLOOKUP(AD19,'points clubs'!$A$2:$B$51,2,FALSE))</f>
        <v>0</v>
      </c>
      <c r="AG19" s="41">
        <v>2</v>
      </c>
      <c r="AH19" s="25">
        <f>IF(AG19="",0,VLOOKUP(AG19,'points ind'!$A$2:$B$52,2,FALSE))</f>
        <v>95</v>
      </c>
      <c r="AI19" s="48">
        <f>IF(AG19="",0,VLOOKUP(AG19,'points clubs'!$A$2:$B$51,2,FALSE))</f>
        <v>90</v>
      </c>
      <c r="AJ19" s="26">
        <f t="shared" si="2"/>
        <v>185</v>
      </c>
      <c r="AK19" s="63">
        <f t="shared" si="3"/>
        <v>10</v>
      </c>
      <c r="AL19" s="257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185</v>
      </c>
      <c r="AM19" s="258">
        <f t="shared" si="4"/>
        <v>10</v>
      </c>
      <c r="AN19" s="22">
        <f t="shared" si="5"/>
        <v>0</v>
      </c>
      <c r="AO19" s="23">
        <f t="shared" si="6"/>
        <v>0</v>
      </c>
      <c r="AP19" s="23">
        <f t="shared" si="7"/>
        <v>0</v>
      </c>
      <c r="AQ19" s="23">
        <f t="shared" si="8"/>
        <v>0</v>
      </c>
      <c r="AR19" s="23">
        <f t="shared" si="9"/>
        <v>0</v>
      </c>
      <c r="AS19" s="23">
        <f t="shared" si="10"/>
        <v>170</v>
      </c>
      <c r="AT19" s="23">
        <f t="shared" si="11"/>
        <v>0</v>
      </c>
      <c r="AU19" s="23">
        <f t="shared" si="12"/>
        <v>0</v>
      </c>
      <c r="AV19" s="23">
        <f t="shared" si="13"/>
        <v>0</v>
      </c>
      <c r="AW19" s="23">
        <f t="shared" si="14"/>
        <v>0</v>
      </c>
      <c r="AX19" s="23">
        <f t="shared" si="15"/>
        <v>0</v>
      </c>
      <c r="AY19" s="23">
        <f t="shared" si="16"/>
        <v>0</v>
      </c>
      <c r="AZ19" s="23">
        <f t="shared" si="17"/>
        <v>0</v>
      </c>
      <c r="BA19" s="23">
        <f t="shared" si="18"/>
        <v>0</v>
      </c>
      <c r="BB19" s="27">
        <f t="shared" si="19"/>
        <v>0</v>
      </c>
      <c r="BC19" s="27">
        <f t="shared" si="20"/>
        <v>0</v>
      </c>
    </row>
    <row r="20" spans="1:55" s="6" customFormat="1" ht="15.75" thickBot="1" x14ac:dyDescent="0.3">
      <c r="A20" s="14">
        <f t="shared" si="1"/>
        <v>11</v>
      </c>
      <c r="B20" s="210" t="s">
        <v>461</v>
      </c>
      <c r="C20" s="214">
        <v>1996</v>
      </c>
      <c r="D20" s="90" t="s">
        <v>15</v>
      </c>
      <c r="E20" s="215" t="s">
        <v>448</v>
      </c>
      <c r="F20" s="178"/>
      <c r="G20" s="53">
        <f>IF(F20="",0,VLOOKUP(F20,'points ind'!$A$2:$B$52,2,FALSE))</f>
        <v>0</v>
      </c>
      <c r="H20" s="51">
        <f>IF(F20="",0,VLOOKUP(F20,'points clubs'!$A$2:$B$51,2,FALSE))</f>
        <v>0</v>
      </c>
      <c r="I20" s="52"/>
      <c r="J20" s="53">
        <f>IF(I20="",0,VLOOKUP(I20,'points ind'!$A$2:$B$52,2,FALSE))</f>
        <v>0</v>
      </c>
      <c r="K20" s="51">
        <f>IF(I20="",0,VLOOKUP(I20,'points clubs'!$A$2:$B$51,2,FALSE))</f>
        <v>0</v>
      </c>
      <c r="L20" s="41"/>
      <c r="M20" s="25">
        <f>IF(L20="",0,VLOOKUP(L20,'points ind'!$A$2:$B$52,2,FALSE))</f>
        <v>0</v>
      </c>
      <c r="N20" s="48">
        <f>IF(L20="",0,VLOOKUP(L20,'points clubs'!$A$2:$B$51,2,FALSE))</f>
        <v>0</v>
      </c>
      <c r="O20" s="52"/>
      <c r="P20" s="53">
        <f>IF(O20="",0,VLOOKUP(O20,'points ind'!$A$2:$B$52,2,FALSE))</f>
        <v>0</v>
      </c>
      <c r="Q20" s="51">
        <f>IF(O20="",0,VLOOKUP(O20,'points clubs'!$A$2:$B$51,2,FALSE))</f>
        <v>0</v>
      </c>
      <c r="R20" s="41">
        <v>6</v>
      </c>
      <c r="S20" s="25">
        <f>IF(R20="",0,VLOOKUP(R20,'points ind'!$A$2:$B$52,2,FALSE))</f>
        <v>75</v>
      </c>
      <c r="T20" s="48">
        <f>IF(R20="",0,VLOOKUP(R20,'points clubs'!$A$2:$B$51,2,FALSE))</f>
        <v>50</v>
      </c>
      <c r="U20" s="41">
        <v>2</v>
      </c>
      <c r="V20" s="25">
        <f>IF(U20="",0,VLOOKUP(U20,'points ind'!$A$2:$B$52,2,FALSE))</f>
        <v>95</v>
      </c>
      <c r="W20" s="48">
        <f>IF(U20="",0,VLOOKUP(U20,'points clubs'!$A$2:$B$51,2,FALSE))</f>
        <v>90</v>
      </c>
      <c r="X20" s="41"/>
      <c r="Y20" s="25">
        <f>IF(X20="",0,VLOOKUP(X20,'points ind'!$A$2:$B$52,2,FALSE))</f>
        <v>0</v>
      </c>
      <c r="Z20" s="48">
        <f>IF(X20="",0,VLOOKUP(X20,'points clubs'!$A$2:$B$51,2,FALSE))</f>
        <v>0</v>
      </c>
      <c r="AA20" s="261"/>
      <c r="AB20" s="262">
        <f>IF(AA20="",0,VLOOKUP(AA20,'points ind'!$A$2:$B$52,2,FALSE))</f>
        <v>0</v>
      </c>
      <c r="AC20" s="263">
        <f>IF(AA20="",0,VLOOKUP(AA20,'points clubs'!$A$2:$B$51,2,FALSE))</f>
        <v>0</v>
      </c>
      <c r="AD20" s="41"/>
      <c r="AE20" s="25">
        <f>IF(AD20="",0,VLOOKUP(AD20,'points ind'!$A$2:$B$52,2,FALSE))</f>
        <v>0</v>
      </c>
      <c r="AF20" s="48">
        <f>IF(AD20="",0,VLOOKUP(AD20,'points clubs'!$A$2:$B$51,2,FALSE))</f>
        <v>0</v>
      </c>
      <c r="AG20" s="41"/>
      <c r="AH20" s="25">
        <f>IF(AG20="",0,VLOOKUP(AG20,'points ind'!$A$2:$B$52,2,FALSE))</f>
        <v>0</v>
      </c>
      <c r="AI20" s="48">
        <f>IF(AG20="",0,VLOOKUP(AG20,'points clubs'!$A$2:$B$51,2,FALSE))</f>
        <v>0</v>
      </c>
      <c r="AJ20" s="26">
        <f t="shared" si="2"/>
        <v>170</v>
      </c>
      <c r="AK20" s="63">
        <f t="shared" si="3"/>
        <v>11</v>
      </c>
      <c r="AL20" s="257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170</v>
      </c>
      <c r="AM20" s="258">
        <f t="shared" si="4"/>
        <v>11</v>
      </c>
      <c r="AN20" s="22">
        <f t="shared" si="5"/>
        <v>0</v>
      </c>
      <c r="AO20" s="23">
        <f t="shared" si="6"/>
        <v>0</v>
      </c>
      <c r="AP20" s="23">
        <f t="shared" si="7"/>
        <v>0</v>
      </c>
      <c r="AQ20" s="23">
        <f t="shared" si="8"/>
        <v>0</v>
      </c>
      <c r="AR20" s="23">
        <f t="shared" si="9"/>
        <v>0</v>
      </c>
      <c r="AS20" s="23">
        <f t="shared" si="10"/>
        <v>140</v>
      </c>
      <c r="AT20" s="23">
        <f t="shared" si="11"/>
        <v>0</v>
      </c>
      <c r="AU20" s="23">
        <f t="shared" si="12"/>
        <v>0</v>
      </c>
      <c r="AV20" s="23">
        <f t="shared" si="13"/>
        <v>0</v>
      </c>
      <c r="AW20" s="23">
        <f t="shared" si="14"/>
        <v>0</v>
      </c>
      <c r="AX20" s="23">
        <f t="shared" si="15"/>
        <v>0</v>
      </c>
      <c r="AY20" s="23">
        <f t="shared" si="16"/>
        <v>0</v>
      </c>
      <c r="AZ20" s="23">
        <f t="shared" si="17"/>
        <v>0</v>
      </c>
      <c r="BA20" s="23">
        <f t="shared" si="18"/>
        <v>0</v>
      </c>
      <c r="BB20" s="27">
        <f t="shared" si="19"/>
        <v>0</v>
      </c>
      <c r="BC20" s="27">
        <f t="shared" si="20"/>
        <v>0</v>
      </c>
    </row>
    <row r="21" spans="1:55" s="6" customFormat="1" ht="15.75" thickBot="1" x14ac:dyDescent="0.3">
      <c r="A21" s="14">
        <f t="shared" si="1"/>
        <v>12</v>
      </c>
      <c r="B21" s="102" t="s">
        <v>491</v>
      </c>
      <c r="C21" s="108">
        <v>1996</v>
      </c>
      <c r="D21" s="95" t="s">
        <v>20</v>
      </c>
      <c r="E21" s="104">
        <v>2660475</v>
      </c>
      <c r="F21" s="178"/>
      <c r="G21" s="53">
        <f>IF(F21="",0,VLOOKUP(F21,'points ind'!$A$2:$B$52,2,FALSE))</f>
        <v>0</v>
      </c>
      <c r="H21" s="51">
        <f>IF(F21="",0,VLOOKUP(F21,'points clubs'!$A$2:$B$51,2,FALSE))</f>
        <v>0</v>
      </c>
      <c r="I21" s="52"/>
      <c r="J21" s="53">
        <f>IF(I21="",0,VLOOKUP(I21,'points ind'!$A$2:$B$52,2,FALSE))</f>
        <v>0</v>
      </c>
      <c r="K21" s="51">
        <f>IF(I21="",0,VLOOKUP(I21,'points clubs'!$A$2:$B$51,2,FALSE))</f>
        <v>0</v>
      </c>
      <c r="L21" s="41"/>
      <c r="M21" s="25">
        <f>IF(L21="",0,VLOOKUP(L21,'points ind'!$A$2:$B$52,2,FALSE))</f>
        <v>0</v>
      </c>
      <c r="N21" s="48">
        <f>IF(L21="",0,VLOOKUP(L21,'points clubs'!$A$2:$B$51,2,FALSE))</f>
        <v>0</v>
      </c>
      <c r="O21" s="52"/>
      <c r="P21" s="53">
        <f>IF(O21="",0,VLOOKUP(O21,'points ind'!$A$2:$B$52,2,FALSE))</f>
        <v>0</v>
      </c>
      <c r="Q21" s="51">
        <f>IF(O21="",0,VLOOKUP(O21,'points clubs'!$A$2:$B$51,2,FALSE))</f>
        <v>0</v>
      </c>
      <c r="R21" s="41"/>
      <c r="S21" s="25">
        <f>IF(R21="",0,VLOOKUP(R21,'points ind'!$A$2:$B$52,2,FALSE))</f>
        <v>0</v>
      </c>
      <c r="T21" s="48">
        <f>IF(R21="",0,VLOOKUP(R21,'points clubs'!$A$2:$B$51,2,FALSE))</f>
        <v>0</v>
      </c>
      <c r="U21" s="41">
        <v>8</v>
      </c>
      <c r="V21" s="25">
        <f>IF(U21="",0,VLOOKUP(U21,'points ind'!$A$2:$B$52,2,FALSE))</f>
        <v>65</v>
      </c>
      <c r="W21" s="48">
        <f>IF(U21="",0,VLOOKUP(U21,'points clubs'!$A$2:$B$51,2,FALSE))</f>
        <v>30</v>
      </c>
      <c r="X21" s="41">
        <v>4</v>
      </c>
      <c r="Y21" s="25">
        <f>IF(X21="",0,VLOOKUP(X21,'points ind'!$A$2:$B$52,2,FALSE))</f>
        <v>85</v>
      </c>
      <c r="Z21" s="48">
        <f>IF(X21="",0,VLOOKUP(X21,'points clubs'!$A$2:$B$51,2,FALSE))</f>
        <v>70</v>
      </c>
      <c r="AA21" s="261"/>
      <c r="AB21" s="262">
        <f>IF(AA21="",0,VLOOKUP(AA21,'points ind'!$A$2:$B$52,2,FALSE))</f>
        <v>0</v>
      </c>
      <c r="AC21" s="263">
        <f>IF(AA21="",0,VLOOKUP(AA21,'points clubs'!$A$2:$B$51,2,FALSE))</f>
        <v>0</v>
      </c>
      <c r="AD21" s="41"/>
      <c r="AE21" s="25">
        <f>IF(AD21="",0,VLOOKUP(AD21,'points ind'!$A$2:$B$52,2,FALSE))</f>
        <v>0</v>
      </c>
      <c r="AF21" s="48">
        <f>IF(AD21="",0,VLOOKUP(AD21,'points clubs'!$A$2:$B$51,2,FALSE))</f>
        <v>0</v>
      </c>
      <c r="AG21" s="41"/>
      <c r="AH21" s="25">
        <f>IF(AG21="",0,VLOOKUP(AG21,'points ind'!$A$2:$B$52,2,FALSE))</f>
        <v>0</v>
      </c>
      <c r="AI21" s="48">
        <f>IF(AG21="",0,VLOOKUP(AG21,'points clubs'!$A$2:$B$51,2,FALSE))</f>
        <v>0</v>
      </c>
      <c r="AJ21" s="26">
        <f t="shared" si="2"/>
        <v>150</v>
      </c>
      <c r="AK21" s="63">
        <f t="shared" si="3"/>
        <v>12</v>
      </c>
      <c r="AL21" s="257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150</v>
      </c>
      <c r="AM21" s="258">
        <f t="shared" si="4"/>
        <v>12</v>
      </c>
      <c r="AN21" s="22">
        <f t="shared" si="5"/>
        <v>0</v>
      </c>
      <c r="AO21" s="23">
        <f t="shared" si="6"/>
        <v>0</v>
      </c>
      <c r="AP21" s="23">
        <f t="shared" si="7"/>
        <v>0</v>
      </c>
      <c r="AQ21" s="23">
        <f t="shared" si="8"/>
        <v>0</v>
      </c>
      <c r="AR21" s="23">
        <f t="shared" si="9"/>
        <v>0</v>
      </c>
      <c r="AS21" s="23">
        <f t="shared" si="10"/>
        <v>0</v>
      </c>
      <c r="AT21" s="23">
        <f t="shared" si="11"/>
        <v>0</v>
      </c>
      <c r="AU21" s="23">
        <f t="shared" si="12"/>
        <v>0</v>
      </c>
      <c r="AV21" s="23">
        <f t="shared" si="13"/>
        <v>0</v>
      </c>
      <c r="AW21" s="23">
        <f t="shared" si="14"/>
        <v>0</v>
      </c>
      <c r="AX21" s="23">
        <f t="shared" si="15"/>
        <v>100</v>
      </c>
      <c r="AY21" s="23">
        <f t="shared" si="16"/>
        <v>0</v>
      </c>
      <c r="AZ21" s="23">
        <f t="shared" si="17"/>
        <v>0</v>
      </c>
      <c r="BA21" s="23">
        <f t="shared" si="18"/>
        <v>0</v>
      </c>
      <c r="BB21" s="27">
        <f t="shared" si="19"/>
        <v>0</v>
      </c>
      <c r="BC21" s="27">
        <f t="shared" si="20"/>
        <v>0</v>
      </c>
    </row>
    <row r="22" spans="1:55" s="6" customFormat="1" ht="15.75" thickBot="1" x14ac:dyDescent="0.3">
      <c r="A22" s="14">
        <f t="shared" si="1"/>
        <v>13</v>
      </c>
      <c r="B22" s="210" t="s">
        <v>462</v>
      </c>
      <c r="C22" s="214">
        <v>1996</v>
      </c>
      <c r="D22" s="90" t="s">
        <v>15</v>
      </c>
      <c r="E22" s="215" t="s">
        <v>449</v>
      </c>
      <c r="F22" s="178"/>
      <c r="G22" s="53">
        <f>IF(F22="",0,VLOOKUP(F22,'points ind'!$A$2:$B$52,2,FALSE))</f>
        <v>0</v>
      </c>
      <c r="H22" s="51">
        <f>IF(F22="",0,VLOOKUP(F22,'points clubs'!$A$2:$B$51,2,FALSE))</f>
        <v>0</v>
      </c>
      <c r="I22" s="54"/>
      <c r="J22" s="53">
        <f>IF(I22="",0,VLOOKUP(I22,'points ind'!$A$2:$B$52,2,FALSE))</f>
        <v>0</v>
      </c>
      <c r="K22" s="51">
        <f>IF(I22="",0,VLOOKUP(I22,'points clubs'!$A$2:$B$51,2,FALSE))</f>
        <v>0</v>
      </c>
      <c r="L22" s="42"/>
      <c r="M22" s="25">
        <f>IF(L22="",0,VLOOKUP(L22,'points ind'!$A$2:$B$52,2,FALSE))</f>
        <v>0</v>
      </c>
      <c r="N22" s="48">
        <f>IF(L22="",0,VLOOKUP(L22,'points clubs'!$A$2:$B$51,2,FALSE))</f>
        <v>0</v>
      </c>
      <c r="O22" s="54"/>
      <c r="P22" s="53">
        <f>IF(O22="",0,VLOOKUP(O22,'points ind'!$A$2:$B$52,2,FALSE))</f>
        <v>0</v>
      </c>
      <c r="Q22" s="51">
        <f>IF(O22="",0,VLOOKUP(O22,'points clubs'!$A$2:$B$51,2,FALSE))</f>
        <v>0</v>
      </c>
      <c r="R22" s="42">
        <v>9</v>
      </c>
      <c r="S22" s="25">
        <f>IF(R22="",0,VLOOKUP(R22,'points ind'!$A$2:$B$52,2,FALSE))</f>
        <v>60</v>
      </c>
      <c r="T22" s="48">
        <f>IF(R22="",0,VLOOKUP(R22,'points clubs'!$A$2:$B$51,2,FALSE))</f>
        <v>25</v>
      </c>
      <c r="U22" s="41">
        <v>4</v>
      </c>
      <c r="V22" s="25">
        <f>IF(U22="",0,VLOOKUP(U22,'points ind'!$A$2:$B$52,2,FALSE))</f>
        <v>85</v>
      </c>
      <c r="W22" s="48">
        <f>IF(U22="",0,VLOOKUP(U22,'points clubs'!$A$2:$B$51,2,FALSE))</f>
        <v>70</v>
      </c>
      <c r="X22" s="41"/>
      <c r="Y22" s="25">
        <f>IF(X22="",0,VLOOKUP(X22,'points ind'!$A$2:$B$52,2,FALSE))</f>
        <v>0</v>
      </c>
      <c r="Z22" s="48">
        <f>IF(X22="",0,VLOOKUP(X22,'points clubs'!$A$2:$B$51,2,FALSE))</f>
        <v>0</v>
      </c>
      <c r="AA22" s="261"/>
      <c r="AB22" s="262">
        <f>IF(AA22="",0,VLOOKUP(AA22,'points ind'!$A$2:$B$52,2,FALSE))</f>
        <v>0</v>
      </c>
      <c r="AC22" s="263">
        <f>IF(AA22="",0,VLOOKUP(AA22,'points clubs'!$A$2:$B$51,2,FALSE))</f>
        <v>0</v>
      </c>
      <c r="AD22" s="41"/>
      <c r="AE22" s="25">
        <f>IF(AD22="",0,VLOOKUP(AD22,'points ind'!$A$2:$B$52,2,FALSE))</f>
        <v>0</v>
      </c>
      <c r="AF22" s="48">
        <f>IF(AD22="",0,VLOOKUP(AD22,'points clubs'!$A$2:$B$51,2,FALSE))</f>
        <v>0</v>
      </c>
      <c r="AG22" s="41"/>
      <c r="AH22" s="25">
        <f>IF(AG22="",0,VLOOKUP(AG22,'points ind'!$A$2:$B$52,2,FALSE))</f>
        <v>0</v>
      </c>
      <c r="AI22" s="48">
        <f>IF(AG22="",0,VLOOKUP(AG22,'points clubs'!$A$2:$B$51,2,FALSE))</f>
        <v>0</v>
      </c>
      <c r="AJ22" s="26">
        <f t="shared" si="2"/>
        <v>145</v>
      </c>
      <c r="AK22" s="63">
        <f t="shared" si="3"/>
        <v>13</v>
      </c>
      <c r="AL22" s="257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145</v>
      </c>
      <c r="AM22" s="258">
        <f t="shared" si="4"/>
        <v>13</v>
      </c>
      <c r="AN22" s="22">
        <f t="shared" si="5"/>
        <v>0</v>
      </c>
      <c r="AO22" s="23">
        <f t="shared" si="6"/>
        <v>0</v>
      </c>
      <c r="AP22" s="23">
        <f t="shared" si="7"/>
        <v>0</v>
      </c>
      <c r="AQ22" s="23">
        <f t="shared" si="8"/>
        <v>0</v>
      </c>
      <c r="AR22" s="23">
        <f t="shared" si="9"/>
        <v>0</v>
      </c>
      <c r="AS22" s="23">
        <f t="shared" si="10"/>
        <v>95</v>
      </c>
      <c r="AT22" s="23">
        <f t="shared" si="11"/>
        <v>0</v>
      </c>
      <c r="AU22" s="23">
        <f t="shared" si="12"/>
        <v>0</v>
      </c>
      <c r="AV22" s="23">
        <f t="shared" si="13"/>
        <v>0</v>
      </c>
      <c r="AW22" s="23">
        <f t="shared" si="14"/>
        <v>0</v>
      </c>
      <c r="AX22" s="23">
        <f t="shared" si="15"/>
        <v>0</v>
      </c>
      <c r="AY22" s="23">
        <f t="shared" si="16"/>
        <v>0</v>
      </c>
      <c r="AZ22" s="23">
        <f t="shared" si="17"/>
        <v>0</v>
      </c>
      <c r="BA22" s="23">
        <f t="shared" si="18"/>
        <v>0</v>
      </c>
      <c r="BB22" s="27">
        <f t="shared" si="19"/>
        <v>0</v>
      </c>
      <c r="BC22" s="27">
        <f t="shared" si="20"/>
        <v>0</v>
      </c>
    </row>
    <row r="23" spans="1:55" s="6" customFormat="1" ht="15.75" thickBot="1" x14ac:dyDescent="0.3">
      <c r="A23" s="14">
        <f t="shared" si="1"/>
        <v>14</v>
      </c>
      <c r="B23" s="210" t="s">
        <v>463</v>
      </c>
      <c r="C23" s="214">
        <v>1996</v>
      </c>
      <c r="D23" s="90" t="s">
        <v>22</v>
      </c>
      <c r="E23" s="215" t="s">
        <v>450</v>
      </c>
      <c r="F23" s="178"/>
      <c r="G23" s="53">
        <f>IF(F23="",0,VLOOKUP(F23,'points ind'!$A$2:$B$52,2,FALSE))</f>
        <v>0</v>
      </c>
      <c r="H23" s="51">
        <f>IF(F23="",0,VLOOKUP(F23,'points clubs'!$A$2:$B$51,2,FALSE))</f>
        <v>0</v>
      </c>
      <c r="I23" s="54"/>
      <c r="J23" s="53">
        <f>IF(I23="",0,VLOOKUP(I23,'points ind'!$A$2:$B$52,2,FALSE))</f>
        <v>0</v>
      </c>
      <c r="K23" s="51">
        <f>IF(I23="",0,VLOOKUP(I23,'points clubs'!$A$2:$B$51,2,FALSE))</f>
        <v>0</v>
      </c>
      <c r="L23" s="42"/>
      <c r="M23" s="25">
        <f>IF(L23="",0,VLOOKUP(L23,'points ind'!$A$2:$B$52,2,FALSE))</f>
        <v>0</v>
      </c>
      <c r="N23" s="48">
        <f>IF(L23="",0,VLOOKUP(L23,'points clubs'!$A$2:$B$51,2,FALSE))</f>
        <v>0</v>
      </c>
      <c r="O23" s="54"/>
      <c r="P23" s="53">
        <f>IF(O23="",0,VLOOKUP(O23,'points ind'!$A$2:$B$52,2,FALSE))</f>
        <v>0</v>
      </c>
      <c r="Q23" s="51">
        <f>IF(O23="",0,VLOOKUP(O23,'points clubs'!$A$2:$B$51,2,FALSE))</f>
        <v>0</v>
      </c>
      <c r="R23" s="42">
        <v>11</v>
      </c>
      <c r="S23" s="25">
        <f>IF(R23="",0,VLOOKUP(R23,'points ind'!$A$2:$B$52,2,FALSE))</f>
        <v>50</v>
      </c>
      <c r="T23" s="48">
        <f>IF(R23="",0,VLOOKUP(R23,'points clubs'!$A$2:$B$51,2,FALSE))</f>
        <v>20</v>
      </c>
      <c r="U23" s="41">
        <v>11</v>
      </c>
      <c r="V23" s="25">
        <f>IF(U23="",0,VLOOKUP(U23,'points ind'!$A$2:$B$52,2,FALSE))</f>
        <v>50</v>
      </c>
      <c r="W23" s="48">
        <f>IF(U23="",0,VLOOKUP(U23,'points clubs'!$A$2:$B$51,2,FALSE))</f>
        <v>20</v>
      </c>
      <c r="X23" s="41"/>
      <c r="Y23" s="25">
        <f>IF(X23="",0,VLOOKUP(X23,'points ind'!$A$2:$B$52,2,FALSE))</f>
        <v>0</v>
      </c>
      <c r="Z23" s="48">
        <f>IF(X23="",0,VLOOKUP(X23,'points clubs'!$A$2:$B$51,2,FALSE))</f>
        <v>0</v>
      </c>
      <c r="AA23" s="264"/>
      <c r="AB23" s="262">
        <f>IF(AA23="",0,VLOOKUP(AA23,'points ind'!$A$2:$B$52,2,FALSE))</f>
        <v>0</v>
      </c>
      <c r="AC23" s="263">
        <f>IF(AA23="",0,VLOOKUP(AA23,'points clubs'!$A$2:$B$51,2,FALSE))</f>
        <v>0</v>
      </c>
      <c r="AD23" s="42"/>
      <c r="AE23" s="25">
        <f>IF(AD23="",0,VLOOKUP(AD23,'points ind'!$A$2:$B$52,2,FALSE))</f>
        <v>0</v>
      </c>
      <c r="AF23" s="48">
        <f>IF(AD23="",0,VLOOKUP(AD23,'points clubs'!$A$2:$B$51,2,FALSE))</f>
        <v>0</v>
      </c>
      <c r="AG23" s="42"/>
      <c r="AH23" s="25">
        <f>IF(AG23="",0,VLOOKUP(AG23,'points ind'!$A$2:$B$52,2,FALSE))</f>
        <v>0</v>
      </c>
      <c r="AI23" s="48">
        <f>IF(AG23="",0,VLOOKUP(AG23,'points clubs'!$A$2:$B$51,2,FALSE))</f>
        <v>0</v>
      </c>
      <c r="AJ23" s="26">
        <f t="shared" si="2"/>
        <v>100</v>
      </c>
      <c r="AK23" s="63">
        <f t="shared" si="3"/>
        <v>14</v>
      </c>
      <c r="AL23" s="257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100</v>
      </c>
      <c r="AM23" s="258">
        <f t="shared" si="4"/>
        <v>14</v>
      </c>
      <c r="AN23" s="22">
        <f t="shared" si="5"/>
        <v>0</v>
      </c>
      <c r="AO23" s="23">
        <f t="shared" si="6"/>
        <v>0</v>
      </c>
      <c r="AP23" s="23">
        <f t="shared" si="7"/>
        <v>0</v>
      </c>
      <c r="AQ23" s="23">
        <f t="shared" si="8"/>
        <v>0</v>
      </c>
      <c r="AR23" s="23">
        <f t="shared" si="9"/>
        <v>0</v>
      </c>
      <c r="AS23" s="23">
        <f t="shared" si="10"/>
        <v>0</v>
      </c>
      <c r="AT23" s="23">
        <f t="shared" si="11"/>
        <v>0</v>
      </c>
      <c r="AU23" s="23">
        <f t="shared" si="12"/>
        <v>0</v>
      </c>
      <c r="AV23" s="23">
        <f t="shared" si="13"/>
        <v>0</v>
      </c>
      <c r="AW23" s="23">
        <f t="shared" si="14"/>
        <v>0</v>
      </c>
      <c r="AX23" s="23">
        <f t="shared" si="15"/>
        <v>0</v>
      </c>
      <c r="AY23" s="23">
        <f t="shared" si="16"/>
        <v>0</v>
      </c>
      <c r="AZ23" s="23">
        <f t="shared" si="17"/>
        <v>40</v>
      </c>
      <c r="BA23" s="23">
        <f t="shared" si="18"/>
        <v>0</v>
      </c>
      <c r="BB23" s="27">
        <f t="shared" si="19"/>
        <v>0</v>
      </c>
      <c r="BC23" s="27">
        <f t="shared" si="20"/>
        <v>0</v>
      </c>
    </row>
    <row r="24" spans="1:55" s="6" customFormat="1" ht="15.75" thickBot="1" x14ac:dyDescent="0.3">
      <c r="A24" s="14">
        <f t="shared" si="1"/>
        <v>14</v>
      </c>
      <c r="B24" s="102" t="s">
        <v>513</v>
      </c>
      <c r="C24" s="108">
        <v>1989</v>
      </c>
      <c r="D24" s="95" t="s">
        <v>15</v>
      </c>
      <c r="E24" s="104">
        <v>2640774</v>
      </c>
      <c r="F24" s="178"/>
      <c r="G24" s="53">
        <f>IF(F24="",0,VLOOKUP(F24,'points ind'!$A$2:$B$52,2,FALSE))</f>
        <v>0</v>
      </c>
      <c r="H24" s="51">
        <f>IF(F24="",0,VLOOKUP(F24,'points clubs'!$A$2:$B$51,2,FALSE))</f>
        <v>0</v>
      </c>
      <c r="I24" s="52"/>
      <c r="J24" s="53">
        <f>IF(I24="",0,VLOOKUP(I24,'points ind'!$A$2:$B$52,2,FALSE))</f>
        <v>0</v>
      </c>
      <c r="K24" s="51">
        <f>IF(I24="",0,VLOOKUP(I24,'points clubs'!$A$2:$B$51,2,FALSE))</f>
        <v>0</v>
      </c>
      <c r="L24" s="41"/>
      <c r="M24" s="25">
        <f>IF(L24="",0,VLOOKUP(L24,'points ind'!$A$2:$B$52,2,FALSE))</f>
        <v>0</v>
      </c>
      <c r="N24" s="48">
        <f>IF(L24="",0,VLOOKUP(L24,'points clubs'!$A$2:$B$51,2,FALSE))</f>
        <v>0</v>
      </c>
      <c r="O24" s="52"/>
      <c r="P24" s="53">
        <f>IF(O24="",0,VLOOKUP(O24,'points ind'!$A$2:$B$52,2,FALSE))</f>
        <v>0</v>
      </c>
      <c r="Q24" s="51">
        <f>IF(O24="",0,VLOOKUP(O24,'points clubs'!$A$2:$B$51,2,FALSE))</f>
        <v>0</v>
      </c>
      <c r="R24" s="41"/>
      <c r="S24" s="25">
        <f>IF(R24="",0,VLOOKUP(R24,'points ind'!$A$2:$B$52,2,FALSE))</f>
        <v>0</v>
      </c>
      <c r="T24" s="48">
        <f>IF(R24="",0,VLOOKUP(R24,'points clubs'!$A$2:$B$51,2,FALSE))</f>
        <v>0</v>
      </c>
      <c r="U24" s="41"/>
      <c r="V24" s="25">
        <f>IF(U24="",0,VLOOKUP(U24,'points ind'!$A$2:$B$52,2,FALSE))</f>
        <v>0</v>
      </c>
      <c r="W24" s="48">
        <f>IF(U24="",0,VLOOKUP(U24,'points clubs'!$A$2:$B$51,2,FALSE))</f>
        <v>0</v>
      </c>
      <c r="X24" s="41"/>
      <c r="Y24" s="25">
        <f>IF(X24="",0,VLOOKUP(X24,'points ind'!$A$2:$B$52,2,FALSE))</f>
        <v>0</v>
      </c>
      <c r="Z24" s="48">
        <f>IF(X24="",0,VLOOKUP(X24,'points clubs'!$A$2:$B$51,2,FALSE))</f>
        <v>0</v>
      </c>
      <c r="AA24" s="261"/>
      <c r="AB24" s="262">
        <f>IF(AA24="",0,VLOOKUP(AA24,'points ind'!$A$2:$B$52,2,FALSE))</f>
        <v>0</v>
      </c>
      <c r="AC24" s="263">
        <f>IF(AA24="",0,VLOOKUP(AA24,'points clubs'!$A$2:$B$51,2,FALSE))</f>
        <v>0</v>
      </c>
      <c r="AD24" s="41">
        <v>1</v>
      </c>
      <c r="AE24" s="25">
        <f>IF(AD24="",0,VLOOKUP(AD24,'points ind'!$A$2:$B$52,2,FALSE))</f>
        <v>100</v>
      </c>
      <c r="AF24" s="48">
        <f>IF(AD24="",0,VLOOKUP(AD24,'points clubs'!$A$2:$B$51,2,FALSE))</f>
        <v>100</v>
      </c>
      <c r="AG24" s="41"/>
      <c r="AH24" s="25">
        <f>IF(AG24="",0,VLOOKUP(AG24,'points ind'!$A$2:$B$52,2,FALSE))</f>
        <v>0</v>
      </c>
      <c r="AI24" s="48">
        <f>IF(AG24="",0,VLOOKUP(AG24,'points clubs'!$A$2:$B$51,2,FALSE))</f>
        <v>0</v>
      </c>
      <c r="AJ24" s="26">
        <f t="shared" si="2"/>
        <v>100</v>
      </c>
      <c r="AK24" s="63">
        <f t="shared" si="3"/>
        <v>14</v>
      </c>
      <c r="AL24" s="257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100</v>
      </c>
      <c r="AM24" s="258">
        <f t="shared" si="4"/>
        <v>14</v>
      </c>
      <c r="AN24" s="22">
        <f t="shared" si="5"/>
        <v>0</v>
      </c>
      <c r="AO24" s="23">
        <f t="shared" si="6"/>
        <v>0</v>
      </c>
      <c r="AP24" s="23">
        <f t="shared" si="7"/>
        <v>0</v>
      </c>
      <c r="AQ24" s="23">
        <f t="shared" si="8"/>
        <v>0</v>
      </c>
      <c r="AR24" s="23">
        <f t="shared" si="9"/>
        <v>0</v>
      </c>
      <c r="AS24" s="23">
        <f t="shared" si="10"/>
        <v>100</v>
      </c>
      <c r="AT24" s="23">
        <f t="shared" si="11"/>
        <v>0</v>
      </c>
      <c r="AU24" s="23">
        <f t="shared" si="12"/>
        <v>0</v>
      </c>
      <c r="AV24" s="23">
        <f t="shared" si="13"/>
        <v>0</v>
      </c>
      <c r="AW24" s="23">
        <f t="shared" si="14"/>
        <v>0</v>
      </c>
      <c r="AX24" s="23">
        <f t="shared" si="15"/>
        <v>0</v>
      </c>
      <c r="AY24" s="23">
        <f t="shared" si="16"/>
        <v>0</v>
      </c>
      <c r="AZ24" s="23">
        <f t="shared" si="17"/>
        <v>0</v>
      </c>
      <c r="BA24" s="23">
        <f t="shared" si="18"/>
        <v>0</v>
      </c>
      <c r="BB24" s="27">
        <f t="shared" si="19"/>
        <v>0</v>
      </c>
      <c r="BC24" s="27">
        <f t="shared" si="20"/>
        <v>0</v>
      </c>
    </row>
    <row r="25" spans="1:55" s="6" customFormat="1" ht="15.75" thickBot="1" x14ac:dyDescent="0.3">
      <c r="A25" s="14">
        <f t="shared" si="1"/>
        <v>14</v>
      </c>
      <c r="B25" s="102" t="s">
        <v>531</v>
      </c>
      <c r="C25" s="108">
        <v>1991</v>
      </c>
      <c r="D25" s="95" t="s">
        <v>15</v>
      </c>
      <c r="E25" s="104"/>
      <c r="F25" s="178"/>
      <c r="G25" s="53">
        <f>IF(F25="",0,VLOOKUP(F25,'points ind'!$A$2:$B$52,2,FALSE))</f>
        <v>0</v>
      </c>
      <c r="H25" s="51">
        <f>IF(F25="",0,VLOOKUP(F25,'points clubs'!$A$2:$B$51,2,FALSE))</f>
        <v>0</v>
      </c>
      <c r="I25" s="52"/>
      <c r="J25" s="53">
        <f>IF(I25="",0,VLOOKUP(I25,'points ind'!$A$2:$B$52,2,FALSE))</f>
        <v>0</v>
      </c>
      <c r="K25" s="51">
        <f>IF(I25="",0,VLOOKUP(I25,'points clubs'!$A$2:$B$51,2,FALSE))</f>
        <v>0</v>
      </c>
      <c r="L25" s="41"/>
      <c r="M25" s="25">
        <f>IF(L25="",0,VLOOKUP(L25,'points ind'!$A$2:$B$52,2,FALSE))</f>
        <v>0</v>
      </c>
      <c r="N25" s="48">
        <f>IF(L25="",0,VLOOKUP(L25,'points clubs'!$A$2:$B$51,2,FALSE))</f>
        <v>0</v>
      </c>
      <c r="O25" s="52"/>
      <c r="P25" s="53">
        <f>IF(O25="",0,VLOOKUP(O25,'points ind'!$A$2:$B$52,2,FALSE))</f>
        <v>0</v>
      </c>
      <c r="Q25" s="51">
        <f>IF(O25="",0,VLOOKUP(O25,'points clubs'!$A$2:$B$51,2,FALSE))</f>
        <v>0</v>
      </c>
      <c r="R25" s="41"/>
      <c r="S25" s="25">
        <f>IF(R25="",0,VLOOKUP(R25,'points ind'!$A$2:$B$52,2,FALSE))</f>
        <v>0</v>
      </c>
      <c r="T25" s="48">
        <f>IF(R25="",0,VLOOKUP(R25,'points clubs'!$A$2:$B$51,2,FALSE))</f>
        <v>0</v>
      </c>
      <c r="U25" s="41"/>
      <c r="V25" s="25">
        <f>IF(U25="",0,VLOOKUP(U25,'points ind'!$A$2:$B$52,2,FALSE))</f>
        <v>0</v>
      </c>
      <c r="W25" s="48">
        <f>IF(U25="",0,VLOOKUP(U25,'points clubs'!$A$2:$B$51,2,FALSE))</f>
        <v>0</v>
      </c>
      <c r="X25" s="41"/>
      <c r="Y25" s="25">
        <f>IF(X25="",0,VLOOKUP(X25,'points ind'!$A$2:$B$52,2,FALSE))</f>
        <v>0</v>
      </c>
      <c r="Z25" s="48">
        <f>IF(X25="",0,VLOOKUP(X25,'points clubs'!$A$2:$B$51,2,FALSE))</f>
        <v>0</v>
      </c>
      <c r="AA25" s="261"/>
      <c r="AB25" s="262">
        <f>IF(AA25="",0,VLOOKUP(AA25,'points ind'!$A$2:$B$52,2,FALSE))</f>
        <v>0</v>
      </c>
      <c r="AC25" s="263">
        <f>IF(AA25="",0,VLOOKUP(AA25,'points clubs'!$A$2:$B$51,2,FALSE))</f>
        <v>0</v>
      </c>
      <c r="AD25" s="41"/>
      <c r="AE25" s="25">
        <f>IF(AD25="",0,VLOOKUP(AD25,'points ind'!$A$2:$B$52,2,FALSE))</f>
        <v>0</v>
      </c>
      <c r="AF25" s="48">
        <f>IF(AD25="",0,VLOOKUP(AD25,'points clubs'!$A$2:$B$51,2,FALSE))</f>
        <v>0</v>
      </c>
      <c r="AG25" s="41">
        <v>1</v>
      </c>
      <c r="AH25" s="25">
        <f>IF(AG25="",0,VLOOKUP(AG25,'points ind'!$A$2:$B$52,2,FALSE))</f>
        <v>100</v>
      </c>
      <c r="AI25" s="48">
        <f>IF(AG25="",0,VLOOKUP(AG25,'points clubs'!$A$2:$B$51,2,FALSE))</f>
        <v>100</v>
      </c>
      <c r="AJ25" s="26">
        <f t="shared" si="2"/>
        <v>100</v>
      </c>
      <c r="AK25" s="63">
        <f t="shared" si="3"/>
        <v>14</v>
      </c>
      <c r="AL25" s="257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100</v>
      </c>
      <c r="AM25" s="258">
        <f t="shared" si="4"/>
        <v>14</v>
      </c>
      <c r="AN25" s="22">
        <f t="shared" si="5"/>
        <v>0</v>
      </c>
      <c r="AO25" s="23">
        <f t="shared" si="6"/>
        <v>0</v>
      </c>
      <c r="AP25" s="23">
        <f t="shared" si="7"/>
        <v>0</v>
      </c>
      <c r="AQ25" s="23">
        <f t="shared" si="8"/>
        <v>0</v>
      </c>
      <c r="AR25" s="23">
        <f t="shared" si="9"/>
        <v>0</v>
      </c>
      <c r="AS25" s="23">
        <f t="shared" si="10"/>
        <v>100</v>
      </c>
      <c r="AT25" s="23">
        <f t="shared" si="11"/>
        <v>0</v>
      </c>
      <c r="AU25" s="23">
        <f t="shared" si="12"/>
        <v>0</v>
      </c>
      <c r="AV25" s="23">
        <f t="shared" si="13"/>
        <v>0</v>
      </c>
      <c r="AW25" s="23">
        <f t="shared" si="14"/>
        <v>0</v>
      </c>
      <c r="AX25" s="23">
        <f t="shared" si="15"/>
        <v>0</v>
      </c>
      <c r="AY25" s="23">
        <f t="shared" si="16"/>
        <v>0</v>
      </c>
      <c r="AZ25" s="23">
        <f t="shared" si="17"/>
        <v>0</v>
      </c>
      <c r="BA25" s="23">
        <f t="shared" si="18"/>
        <v>0</v>
      </c>
      <c r="BB25" s="27">
        <f t="shared" si="19"/>
        <v>0</v>
      </c>
      <c r="BC25" s="27">
        <f t="shared" si="20"/>
        <v>0</v>
      </c>
    </row>
    <row r="26" spans="1:55" s="6" customFormat="1" ht="15.75" thickBot="1" x14ac:dyDescent="0.3">
      <c r="A26" s="14">
        <f t="shared" si="1"/>
        <v>17</v>
      </c>
      <c r="B26" s="210" t="s">
        <v>457</v>
      </c>
      <c r="C26" s="214">
        <v>1994</v>
      </c>
      <c r="D26" s="90" t="s">
        <v>15</v>
      </c>
      <c r="E26" s="215" t="s">
        <v>444</v>
      </c>
      <c r="F26" s="178"/>
      <c r="G26" s="53">
        <f>IF(F26="",0,VLOOKUP(F26,'points ind'!$A$2:$B$52,2,FALSE))</f>
        <v>0</v>
      </c>
      <c r="H26" s="51">
        <f>IF(F26="",0,VLOOKUP(F26,'points clubs'!$A$2:$B$51,2,FALSE))</f>
        <v>0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41"/>
      <c r="M26" s="25">
        <f>IF(L26="",0,VLOOKUP(L26,'points ind'!$A$2:$B$52,2,FALSE))</f>
        <v>0</v>
      </c>
      <c r="N26" s="48">
        <f>IF(L26="",0,VLOOKUP(L26,'points clubs'!$A$2:$B$51,2,FALSE))</f>
        <v>0</v>
      </c>
      <c r="O26" s="52"/>
      <c r="P26" s="53">
        <f>IF(O26="",0,VLOOKUP(O26,'points ind'!$A$2:$B$52,2,FALSE))</f>
        <v>0</v>
      </c>
      <c r="Q26" s="51">
        <f>IF(O26="",0,VLOOKUP(O26,'points clubs'!$A$2:$B$51,2,FALSE))</f>
        <v>0</v>
      </c>
      <c r="R26" s="41">
        <v>2</v>
      </c>
      <c r="S26" s="25">
        <f>IF(R26="",0,VLOOKUP(R26,'points ind'!$A$2:$B$52,2,FALSE))</f>
        <v>95</v>
      </c>
      <c r="T26" s="48">
        <f>IF(R26="",0,VLOOKUP(R26,'points clubs'!$A$2:$B$51,2,FALSE))</f>
        <v>90</v>
      </c>
      <c r="U26" s="41"/>
      <c r="V26" s="25">
        <f>IF(U26="",0,VLOOKUP(U26,'points ind'!$A$2:$B$52,2,FALSE))</f>
        <v>0</v>
      </c>
      <c r="W26" s="48">
        <f>IF(U26="",0,VLOOKUP(U26,'points clubs'!$A$2:$B$51,2,FALSE))</f>
        <v>0</v>
      </c>
      <c r="X26" s="41"/>
      <c r="Y26" s="25">
        <f>IF(X26="",0,VLOOKUP(X26,'points ind'!$A$2:$B$52,2,FALSE))</f>
        <v>0</v>
      </c>
      <c r="Z26" s="48">
        <f>IF(X26="",0,VLOOKUP(X26,'points clubs'!$A$2:$B$51,2,FALSE))</f>
        <v>0</v>
      </c>
      <c r="AA26" s="264"/>
      <c r="AB26" s="262">
        <f>IF(AA26="",0,VLOOKUP(AA26,'points ind'!$A$2:$B$52,2,FALSE))</f>
        <v>0</v>
      </c>
      <c r="AC26" s="263">
        <f>IF(AA26="",0,VLOOKUP(AA26,'points clubs'!$A$2:$B$51,2,FALSE))</f>
        <v>0</v>
      </c>
      <c r="AD26" s="42"/>
      <c r="AE26" s="25">
        <f>IF(AD26="",0,VLOOKUP(AD26,'points ind'!$A$2:$B$52,2,FALSE))</f>
        <v>0</v>
      </c>
      <c r="AF26" s="48">
        <f>IF(AD26="",0,VLOOKUP(AD26,'points clubs'!$A$2:$B$51,2,FALSE))</f>
        <v>0</v>
      </c>
      <c r="AG26" s="42"/>
      <c r="AH26" s="25">
        <f>IF(AG26="",0,VLOOKUP(AG26,'points ind'!$A$2:$B$52,2,FALSE))</f>
        <v>0</v>
      </c>
      <c r="AI26" s="48">
        <f>IF(AG26="",0,VLOOKUP(AG26,'points clubs'!$A$2:$B$51,2,FALSE))</f>
        <v>0</v>
      </c>
      <c r="AJ26" s="26">
        <f t="shared" si="2"/>
        <v>95</v>
      </c>
      <c r="AK26" s="63">
        <f t="shared" si="3"/>
        <v>17</v>
      </c>
      <c r="AL26" s="257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95</v>
      </c>
      <c r="AM26" s="258">
        <f t="shared" si="4"/>
        <v>17</v>
      </c>
      <c r="AN26" s="22">
        <f t="shared" si="5"/>
        <v>0</v>
      </c>
      <c r="AO26" s="23">
        <f t="shared" si="6"/>
        <v>0</v>
      </c>
      <c r="AP26" s="23">
        <f t="shared" si="7"/>
        <v>0</v>
      </c>
      <c r="AQ26" s="23">
        <f t="shared" si="8"/>
        <v>0</v>
      </c>
      <c r="AR26" s="23">
        <f t="shared" si="9"/>
        <v>0</v>
      </c>
      <c r="AS26" s="23">
        <f t="shared" si="10"/>
        <v>90</v>
      </c>
      <c r="AT26" s="23">
        <f t="shared" si="11"/>
        <v>0</v>
      </c>
      <c r="AU26" s="23">
        <f t="shared" si="12"/>
        <v>0</v>
      </c>
      <c r="AV26" s="23">
        <f t="shared" si="13"/>
        <v>0</v>
      </c>
      <c r="AW26" s="23">
        <f t="shared" si="14"/>
        <v>0</v>
      </c>
      <c r="AX26" s="23">
        <f t="shared" si="15"/>
        <v>0</v>
      </c>
      <c r="AY26" s="23">
        <f t="shared" si="16"/>
        <v>0</v>
      </c>
      <c r="AZ26" s="23">
        <f t="shared" si="17"/>
        <v>0</v>
      </c>
      <c r="BA26" s="23">
        <f t="shared" si="18"/>
        <v>0</v>
      </c>
      <c r="BB26" s="27">
        <f t="shared" si="19"/>
        <v>0</v>
      </c>
      <c r="BC26" s="226">
        <f t="shared" si="20"/>
        <v>0</v>
      </c>
    </row>
    <row r="27" spans="1:55" s="6" customFormat="1" ht="15.75" thickBot="1" x14ac:dyDescent="0.3">
      <c r="A27" s="14">
        <f t="shared" si="1"/>
        <v>18</v>
      </c>
      <c r="B27" s="102" t="s">
        <v>532</v>
      </c>
      <c r="C27" s="108">
        <v>1996</v>
      </c>
      <c r="D27" s="95" t="s">
        <v>22</v>
      </c>
      <c r="E27" s="104"/>
      <c r="F27" s="178"/>
      <c r="G27" s="53">
        <f>IF(F27="",0,VLOOKUP(F27,'points ind'!$A$2:$B$52,2,FALSE))</f>
        <v>0</v>
      </c>
      <c r="H27" s="51">
        <f>IF(F27="",0,VLOOKUP(F27,'points clubs'!$A$2:$B$51,2,FALSE))</f>
        <v>0</v>
      </c>
      <c r="I27" s="52"/>
      <c r="J27" s="53">
        <f>IF(I27="",0,VLOOKUP(I27,'points ind'!$A$2:$B$52,2,FALSE))</f>
        <v>0</v>
      </c>
      <c r="K27" s="51">
        <f>IF(I27="",0,VLOOKUP(I27,'points clubs'!$A$2:$B$51,2,FALSE))</f>
        <v>0</v>
      </c>
      <c r="L27" s="41"/>
      <c r="M27" s="25">
        <f>IF(L27="",0,VLOOKUP(L27,'points ind'!$A$2:$B$52,2,FALSE))</f>
        <v>0</v>
      </c>
      <c r="N27" s="48">
        <f>IF(L27="",0,VLOOKUP(L27,'points clubs'!$A$2:$B$51,2,FALSE))</f>
        <v>0</v>
      </c>
      <c r="O27" s="52"/>
      <c r="P27" s="53">
        <f>IF(O27="",0,VLOOKUP(O27,'points ind'!$A$2:$B$52,2,FALSE))</f>
        <v>0</v>
      </c>
      <c r="Q27" s="51">
        <f>IF(O27="",0,VLOOKUP(O27,'points clubs'!$A$2:$B$51,2,FALSE))</f>
        <v>0</v>
      </c>
      <c r="R27" s="41"/>
      <c r="S27" s="25">
        <f>IF(R27="",0,VLOOKUP(R27,'points ind'!$A$2:$B$52,2,FALSE))</f>
        <v>0</v>
      </c>
      <c r="T27" s="48">
        <f>IF(R27="",0,VLOOKUP(R27,'points clubs'!$A$2:$B$51,2,FALSE))</f>
        <v>0</v>
      </c>
      <c r="U27" s="41"/>
      <c r="V27" s="25">
        <f>IF(U27="",0,VLOOKUP(U27,'points ind'!$A$2:$B$52,2,FALSE))</f>
        <v>0</v>
      </c>
      <c r="W27" s="48">
        <f>IF(U27="",0,VLOOKUP(U27,'points clubs'!$A$2:$B$51,2,FALSE))</f>
        <v>0</v>
      </c>
      <c r="X27" s="41"/>
      <c r="Y27" s="25">
        <f>IF(X27="",0,VLOOKUP(X27,'points ind'!$A$2:$B$52,2,FALSE))</f>
        <v>0</v>
      </c>
      <c r="Z27" s="48">
        <f>IF(X27="",0,VLOOKUP(X27,'points clubs'!$A$2:$B$51,2,FALSE))</f>
        <v>0</v>
      </c>
      <c r="AA27" s="261"/>
      <c r="AB27" s="262">
        <f>IF(AA27="",0,VLOOKUP(AA27,'points ind'!$A$2:$B$52,2,FALSE))</f>
        <v>0</v>
      </c>
      <c r="AC27" s="263">
        <f>IF(AA27="",0,VLOOKUP(AA27,'points clubs'!$A$2:$B$51,2,FALSE))</f>
        <v>0</v>
      </c>
      <c r="AD27" s="41"/>
      <c r="AE27" s="25">
        <f>IF(AD27="",0,VLOOKUP(AD27,'points ind'!$A$2:$B$52,2,FALSE))</f>
        <v>0</v>
      </c>
      <c r="AF27" s="48">
        <f>IF(AD27="",0,VLOOKUP(AD27,'points clubs'!$A$2:$B$51,2,FALSE))</f>
        <v>0</v>
      </c>
      <c r="AG27" s="41">
        <v>3</v>
      </c>
      <c r="AH27" s="25">
        <f>IF(AG27="",0,VLOOKUP(AG27,'points ind'!$A$2:$B$52,2,FALSE))</f>
        <v>90</v>
      </c>
      <c r="AI27" s="48">
        <f>IF(AG27="",0,VLOOKUP(AG27,'points clubs'!$A$2:$B$51,2,FALSE))</f>
        <v>80</v>
      </c>
      <c r="AJ27" s="26">
        <f t="shared" si="2"/>
        <v>90</v>
      </c>
      <c r="AK27" s="63">
        <f t="shared" si="3"/>
        <v>18</v>
      </c>
      <c r="AL27" s="257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90</v>
      </c>
      <c r="AM27" s="258">
        <f t="shared" si="4"/>
        <v>18</v>
      </c>
      <c r="AN27" s="22">
        <f t="shared" si="5"/>
        <v>0</v>
      </c>
      <c r="AO27" s="23">
        <f t="shared" si="6"/>
        <v>0</v>
      </c>
      <c r="AP27" s="23">
        <f t="shared" si="7"/>
        <v>0</v>
      </c>
      <c r="AQ27" s="23">
        <f t="shared" si="8"/>
        <v>0</v>
      </c>
      <c r="AR27" s="23">
        <f t="shared" si="9"/>
        <v>0</v>
      </c>
      <c r="AS27" s="23">
        <f t="shared" si="10"/>
        <v>0</v>
      </c>
      <c r="AT27" s="23">
        <f t="shared" si="11"/>
        <v>0</v>
      </c>
      <c r="AU27" s="23">
        <f t="shared" si="12"/>
        <v>0</v>
      </c>
      <c r="AV27" s="23">
        <f t="shared" si="13"/>
        <v>0</v>
      </c>
      <c r="AW27" s="23">
        <f t="shared" si="14"/>
        <v>0</v>
      </c>
      <c r="AX27" s="23">
        <f t="shared" si="15"/>
        <v>0</v>
      </c>
      <c r="AY27" s="23">
        <f t="shared" si="16"/>
        <v>0</v>
      </c>
      <c r="AZ27" s="23">
        <f t="shared" si="17"/>
        <v>80</v>
      </c>
      <c r="BA27" s="23">
        <f t="shared" si="18"/>
        <v>0</v>
      </c>
      <c r="BB27" s="27">
        <f t="shared" si="19"/>
        <v>0</v>
      </c>
      <c r="BC27" s="226">
        <f t="shared" si="20"/>
        <v>0</v>
      </c>
    </row>
    <row r="28" spans="1:55" s="6" customFormat="1" ht="15.75" thickBot="1" x14ac:dyDescent="0.3">
      <c r="A28" s="14">
        <f t="shared" si="1"/>
        <v>19</v>
      </c>
      <c r="B28" s="210" t="s">
        <v>459</v>
      </c>
      <c r="C28" s="214">
        <v>1996</v>
      </c>
      <c r="D28" s="90" t="s">
        <v>12</v>
      </c>
      <c r="E28" s="215" t="s">
        <v>446</v>
      </c>
      <c r="F28" s="178"/>
      <c r="G28" s="53">
        <f>IF(F28="",0,VLOOKUP(F28,'points ind'!$A$2:$B$52,2,FALSE))</f>
        <v>0</v>
      </c>
      <c r="H28" s="51">
        <f>IF(F28="",0,VLOOKUP(F28,'points clubs'!$A$2:$B$51,2,FALSE))</f>
        <v>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41"/>
      <c r="M28" s="25">
        <f>IF(L28="",0,VLOOKUP(L28,'points ind'!$A$2:$B$52,2,FALSE))</f>
        <v>0</v>
      </c>
      <c r="N28" s="48">
        <f>IF(L28="",0,VLOOKUP(L28,'points clubs'!$A$2:$B$51,2,FALSE))</f>
        <v>0</v>
      </c>
      <c r="O28" s="52"/>
      <c r="P28" s="53">
        <f>IF(O28="",0,VLOOKUP(O28,'points ind'!$A$2:$B$52,2,FALSE))</f>
        <v>0</v>
      </c>
      <c r="Q28" s="51">
        <f>IF(O28="",0,VLOOKUP(O28,'points clubs'!$A$2:$B$51,2,FALSE))</f>
        <v>0</v>
      </c>
      <c r="R28" s="41">
        <v>4</v>
      </c>
      <c r="S28" s="25">
        <f>IF(R28="",0,VLOOKUP(R28,'points ind'!$A$2:$B$52,2,FALSE))</f>
        <v>85</v>
      </c>
      <c r="T28" s="48">
        <f>IF(R28="",0,VLOOKUP(R28,'points clubs'!$A$2:$B$51,2,FALSE))</f>
        <v>70</v>
      </c>
      <c r="U28" s="41"/>
      <c r="V28" s="25">
        <f>IF(U28="",0,VLOOKUP(U28,'points ind'!$A$2:$B$52,2,FALSE))</f>
        <v>0</v>
      </c>
      <c r="W28" s="48">
        <f>IF(U28="",0,VLOOKUP(U28,'points clubs'!$A$2:$B$51,2,FALSE))</f>
        <v>0</v>
      </c>
      <c r="X28" s="42"/>
      <c r="Y28" s="25">
        <f>IF(X28="",0,VLOOKUP(X28,'points ind'!$A$2:$B$52,2,FALSE))</f>
        <v>0</v>
      </c>
      <c r="Z28" s="48">
        <f>IF(X28="",0,VLOOKUP(X28,'points clubs'!$A$2:$B$51,2,FALSE))</f>
        <v>0</v>
      </c>
      <c r="AA28" s="261"/>
      <c r="AB28" s="262">
        <f>IF(AA28="",0,VLOOKUP(AA28,'points ind'!$A$2:$B$52,2,FALSE))</f>
        <v>0</v>
      </c>
      <c r="AC28" s="263">
        <f>IF(AA28="",0,VLOOKUP(AA28,'points clubs'!$A$2:$B$51,2,FALSE))</f>
        <v>0</v>
      </c>
      <c r="AD28" s="41"/>
      <c r="AE28" s="25">
        <f>IF(AD28="",0,VLOOKUP(AD28,'points ind'!$A$2:$B$52,2,FALSE))</f>
        <v>0</v>
      </c>
      <c r="AF28" s="48">
        <f>IF(AD28="",0,VLOOKUP(AD28,'points clubs'!$A$2:$B$51,2,FALSE))</f>
        <v>0</v>
      </c>
      <c r="AG28" s="41"/>
      <c r="AH28" s="25">
        <f>IF(AG28="",0,VLOOKUP(AG28,'points ind'!$A$2:$B$52,2,FALSE))</f>
        <v>0</v>
      </c>
      <c r="AI28" s="48">
        <f>IF(AG28="",0,VLOOKUP(AG28,'points clubs'!$A$2:$B$51,2,FALSE))</f>
        <v>0</v>
      </c>
      <c r="AJ28" s="26">
        <f t="shared" si="2"/>
        <v>85</v>
      </c>
      <c r="AK28" s="63">
        <f t="shared" si="3"/>
        <v>19</v>
      </c>
      <c r="AL28" s="257">
        <f>IF(AG28&gt;0,(LARGE((G28,M28,P28,S28,V28,Y28,AB28,AE28),1)+LARGE((G28,M28,P28,S28,V28,Y28,AB28,AE28),2)+LARGE((G28,M28,P28,S28,V28,Y28,AB28,AE28),3)+LARGE((G28,M28,P28,S28,V28,Y28,AB28,AE28),4)+AH28),(LARGE((G28,M28,P28,S28,V28,Y28,AB28,AE28),1)+LARGE((G28,M28,P28,S28,V28,Y28,AB28,AE28),2)+LARGE((G28,M28,P28,S28,V28,Y28,AB28,AE28),3)+LARGE((G28,M28,P28,S28,V28,Y28,AB28,AE28),4)+LARGE((G28,M28,P28,S28,V28,Y28,AB28,AE28),5)))</f>
        <v>85</v>
      </c>
      <c r="AM28" s="258">
        <f t="shared" si="4"/>
        <v>19</v>
      </c>
      <c r="AN28" s="22">
        <f t="shared" si="5"/>
        <v>0</v>
      </c>
      <c r="AO28" s="23">
        <f t="shared" si="6"/>
        <v>0</v>
      </c>
      <c r="AP28" s="23">
        <f t="shared" si="7"/>
        <v>70</v>
      </c>
      <c r="AQ28" s="23">
        <f t="shared" si="8"/>
        <v>0</v>
      </c>
      <c r="AR28" s="23">
        <f t="shared" si="9"/>
        <v>0</v>
      </c>
      <c r="AS28" s="23">
        <f t="shared" si="10"/>
        <v>0</v>
      </c>
      <c r="AT28" s="23">
        <f t="shared" si="11"/>
        <v>0</v>
      </c>
      <c r="AU28" s="23">
        <f t="shared" si="12"/>
        <v>0</v>
      </c>
      <c r="AV28" s="23">
        <f t="shared" si="13"/>
        <v>0</v>
      </c>
      <c r="AW28" s="23">
        <f t="shared" si="14"/>
        <v>0</v>
      </c>
      <c r="AX28" s="23">
        <f t="shared" si="15"/>
        <v>0</v>
      </c>
      <c r="AY28" s="23">
        <f t="shared" si="16"/>
        <v>0</v>
      </c>
      <c r="AZ28" s="23">
        <f t="shared" si="17"/>
        <v>0</v>
      </c>
      <c r="BA28" s="23">
        <f t="shared" si="18"/>
        <v>0</v>
      </c>
      <c r="BB28" s="27">
        <f t="shared" si="19"/>
        <v>0</v>
      </c>
      <c r="BC28" s="226">
        <f t="shared" si="20"/>
        <v>0</v>
      </c>
    </row>
    <row r="29" spans="1:55" ht="15.75" thickBot="1" x14ac:dyDescent="0.3">
      <c r="A29" s="14">
        <f t="shared" si="1"/>
        <v>20</v>
      </c>
      <c r="B29" s="210" t="s">
        <v>460</v>
      </c>
      <c r="C29" s="214">
        <v>1996</v>
      </c>
      <c r="D29" s="90" t="s">
        <v>15</v>
      </c>
      <c r="E29" s="215" t="s">
        <v>447</v>
      </c>
      <c r="F29" s="178"/>
      <c r="G29" s="53">
        <f>IF(F29="",0,VLOOKUP(F29,'points ind'!$A$2:$B$52,2,FALSE))</f>
        <v>0</v>
      </c>
      <c r="H29" s="51">
        <f>IF(F29="",0,VLOOKUP(F29,'points clubs'!$A$2:$B$51,2,FALSE))</f>
        <v>0</v>
      </c>
      <c r="I29" s="52"/>
      <c r="J29" s="53">
        <f>IF(I29="",0,VLOOKUP(I29,'points ind'!$A$2:$B$52,2,FALSE))</f>
        <v>0</v>
      </c>
      <c r="K29" s="51">
        <f>IF(I29="",0,VLOOKUP(I29,'points clubs'!$A$2:$B$51,2,FALSE))</f>
        <v>0</v>
      </c>
      <c r="L29" s="41"/>
      <c r="M29" s="25">
        <f>IF(L29="",0,VLOOKUP(L29,'points ind'!$A$2:$B$52,2,FALSE))</f>
        <v>0</v>
      </c>
      <c r="N29" s="48">
        <f>IF(L29="",0,VLOOKUP(L29,'points clubs'!$A$2:$B$51,2,FALSE))</f>
        <v>0</v>
      </c>
      <c r="O29" s="52"/>
      <c r="P29" s="53">
        <f>IF(O29="",0,VLOOKUP(O29,'points ind'!$A$2:$B$52,2,FALSE))</f>
        <v>0</v>
      </c>
      <c r="Q29" s="51">
        <f>IF(O29="",0,VLOOKUP(O29,'points clubs'!$A$2:$B$51,2,FALSE))</f>
        <v>0</v>
      </c>
      <c r="R29" s="41">
        <v>5</v>
      </c>
      <c r="S29" s="25">
        <f>IF(R29="",0,VLOOKUP(R29,'points ind'!$A$2:$B$52,2,FALSE))</f>
        <v>80</v>
      </c>
      <c r="T29" s="48">
        <f>IF(R29="",0,VLOOKUP(R29,'points clubs'!$A$2:$B$51,2,FALSE))</f>
        <v>60</v>
      </c>
      <c r="U29" s="41"/>
      <c r="V29" s="25">
        <f>IF(U29="",0,VLOOKUP(U29,'points ind'!$A$2:$B$52,2,FALSE))</f>
        <v>0</v>
      </c>
      <c r="W29" s="48">
        <f>IF(U29="",0,VLOOKUP(U29,'points clubs'!$A$2:$B$51,2,FALSE))</f>
        <v>0</v>
      </c>
      <c r="X29" s="41"/>
      <c r="Y29" s="25">
        <f>IF(X29="",0,VLOOKUP(X29,'points ind'!$A$2:$B$52,2,FALSE))</f>
        <v>0</v>
      </c>
      <c r="Z29" s="48">
        <f>IF(X29="",0,VLOOKUP(X29,'points clubs'!$A$2:$B$51,2,FALSE))</f>
        <v>0</v>
      </c>
      <c r="AA29" s="261"/>
      <c r="AB29" s="262">
        <f>IF(AA29="",0,VLOOKUP(AA29,'points ind'!$A$2:$B$52,2,FALSE))</f>
        <v>0</v>
      </c>
      <c r="AC29" s="263">
        <f>IF(AA29="",0,VLOOKUP(AA29,'points clubs'!$A$2:$B$51,2,FALSE))</f>
        <v>0</v>
      </c>
      <c r="AD29" s="41"/>
      <c r="AE29" s="25">
        <f>IF(AD29="",0,VLOOKUP(AD29,'points ind'!$A$2:$B$52,2,FALSE))</f>
        <v>0</v>
      </c>
      <c r="AF29" s="48">
        <f>IF(AD29="",0,VLOOKUP(AD29,'points clubs'!$A$2:$B$51,2,FALSE))</f>
        <v>0</v>
      </c>
      <c r="AG29" s="41"/>
      <c r="AH29" s="25">
        <f>IF(AG29="",0,VLOOKUP(AG29,'points ind'!$A$2:$B$52,2,FALSE))</f>
        <v>0</v>
      </c>
      <c r="AI29" s="48">
        <f>IF(AG29="",0,VLOOKUP(AG29,'points clubs'!$A$2:$B$51,2,FALSE))</f>
        <v>0</v>
      </c>
      <c r="AJ29" s="26">
        <f t="shared" si="2"/>
        <v>80</v>
      </c>
      <c r="AK29" s="63">
        <f t="shared" si="3"/>
        <v>20</v>
      </c>
      <c r="AL29" s="257">
        <f>IF(AG29&gt;0,(LARGE((G29,M29,P29,S29,V29,Y29,AB29,AE29),1)+LARGE((G29,M29,P29,S29,V29,Y29,AB29,AE29),2)+LARGE((G29,M29,P29,S29,V29,Y29,AB29,AE29),3)+LARGE((G29,M29,P29,S29,V29,Y29,AB29,AE29),4)+AH29),(LARGE((G29,M29,P29,S29,V29,Y29,AB29,AE29),1)+LARGE((G29,M29,P29,S29,V29,Y29,AB29,AE29),2)+LARGE((G29,M29,P29,S29,V29,Y29,AB29,AE29),3)+LARGE((G29,M29,P29,S29,V29,Y29,AB29,AE29),4)+LARGE((G29,M29,P29,S29,V29,Y29,AB29,AE29),5)))</f>
        <v>80</v>
      </c>
      <c r="AM29" s="258">
        <f t="shared" si="4"/>
        <v>20</v>
      </c>
      <c r="AN29" s="22">
        <f t="shared" si="5"/>
        <v>0</v>
      </c>
      <c r="AO29" s="23">
        <f t="shared" si="6"/>
        <v>0</v>
      </c>
      <c r="AP29" s="23">
        <f t="shared" si="7"/>
        <v>0</v>
      </c>
      <c r="AQ29" s="23">
        <f t="shared" si="8"/>
        <v>0</v>
      </c>
      <c r="AR29" s="23">
        <f t="shared" si="9"/>
        <v>0</v>
      </c>
      <c r="AS29" s="23">
        <f t="shared" si="10"/>
        <v>60</v>
      </c>
      <c r="AT29" s="23">
        <f t="shared" si="11"/>
        <v>0</v>
      </c>
      <c r="AU29" s="23">
        <f t="shared" si="12"/>
        <v>0</v>
      </c>
      <c r="AV29" s="23">
        <f t="shared" si="13"/>
        <v>0</v>
      </c>
      <c r="AW29" s="23">
        <f t="shared" si="14"/>
        <v>0</v>
      </c>
      <c r="AX29" s="23">
        <f t="shared" si="15"/>
        <v>0</v>
      </c>
      <c r="AY29" s="23">
        <f t="shared" si="16"/>
        <v>0</v>
      </c>
      <c r="AZ29" s="23">
        <f t="shared" si="17"/>
        <v>0</v>
      </c>
      <c r="BA29" s="23">
        <f t="shared" si="18"/>
        <v>0</v>
      </c>
      <c r="BB29" s="27">
        <f t="shared" si="19"/>
        <v>0</v>
      </c>
      <c r="BC29" s="226">
        <f t="shared" si="20"/>
        <v>0</v>
      </c>
    </row>
    <row r="30" spans="1:55" ht="15.75" thickBot="1" x14ac:dyDescent="0.3">
      <c r="A30" s="14">
        <f t="shared" si="1"/>
        <v>20</v>
      </c>
      <c r="B30" s="102" t="s">
        <v>496</v>
      </c>
      <c r="C30" s="108">
        <v>1993</v>
      </c>
      <c r="D30" s="95" t="s">
        <v>19</v>
      </c>
      <c r="E30" s="104">
        <v>2613084</v>
      </c>
      <c r="F30" s="179"/>
      <c r="G30" s="53">
        <f>IF(F30="",0,VLOOKUP(F30,'points ind'!$A$2:$B$52,2,FALSE))</f>
        <v>0</v>
      </c>
      <c r="H30" s="51">
        <f>IF(F30="",0,VLOOKUP(F30,'points clubs'!$A$2:$B$51,2,FALSE))</f>
        <v>0</v>
      </c>
      <c r="I30" s="52"/>
      <c r="J30" s="53">
        <f>IF(I30="",0,VLOOKUP(I30,'points ind'!$A$2:$B$52,2,FALSE))</f>
        <v>0</v>
      </c>
      <c r="K30" s="51">
        <f>IF(I30="",0,VLOOKUP(I30,'points clubs'!$A$2:$B$51,2,FALSE))</f>
        <v>0</v>
      </c>
      <c r="L30" s="41"/>
      <c r="M30" s="25">
        <f>IF(L30="",0,VLOOKUP(L30,'points ind'!$A$2:$B$52,2,FALSE))</f>
        <v>0</v>
      </c>
      <c r="N30" s="48">
        <f>IF(L30="",0,VLOOKUP(L30,'points clubs'!$A$2:$B$51,2,FALSE))</f>
        <v>0</v>
      </c>
      <c r="O30" s="52"/>
      <c r="P30" s="53">
        <f>IF(O30="",0,VLOOKUP(O30,'points ind'!$A$2:$B$52,2,FALSE))</f>
        <v>0</v>
      </c>
      <c r="Q30" s="51">
        <f>IF(O30="",0,VLOOKUP(O30,'points clubs'!$A$2:$B$51,2,FALSE))</f>
        <v>0</v>
      </c>
      <c r="R30" s="41"/>
      <c r="S30" s="25">
        <f>IF(R30="",0,VLOOKUP(R30,'points ind'!$A$2:$B$52,2,FALSE))</f>
        <v>0</v>
      </c>
      <c r="T30" s="48">
        <f>IF(R30="",0,VLOOKUP(R30,'points clubs'!$A$2:$B$51,2,FALSE))</f>
        <v>0</v>
      </c>
      <c r="U30" s="41"/>
      <c r="V30" s="25">
        <f>IF(U30="",0,VLOOKUP(U30,'points ind'!$A$2:$B$52,2,FALSE))</f>
        <v>0</v>
      </c>
      <c r="W30" s="48">
        <f>IF(U30="",0,VLOOKUP(U30,'points clubs'!$A$2:$B$51,2,FALSE))</f>
        <v>0</v>
      </c>
      <c r="X30" s="41">
        <v>5</v>
      </c>
      <c r="Y30" s="25">
        <f>IF(X30="",0,VLOOKUP(X30,'points ind'!$A$2:$B$52,2,FALSE))</f>
        <v>80</v>
      </c>
      <c r="Z30" s="48">
        <f>IF(X30="",0,VLOOKUP(X30,'points clubs'!$A$2:$B$51,2,FALSE))</f>
        <v>60</v>
      </c>
      <c r="AA30" s="261"/>
      <c r="AB30" s="262">
        <f>IF(AA30="",0,VLOOKUP(AA30,'points ind'!$A$2:$B$52,2,FALSE))</f>
        <v>0</v>
      </c>
      <c r="AC30" s="263">
        <f>IF(AA30="",0,VLOOKUP(AA30,'points clubs'!$A$2:$B$51,2,FALSE))</f>
        <v>0</v>
      </c>
      <c r="AD30" s="41"/>
      <c r="AE30" s="25">
        <f>IF(AD30="",0,VLOOKUP(AD30,'points ind'!$A$2:$B$52,2,FALSE))</f>
        <v>0</v>
      </c>
      <c r="AF30" s="48">
        <f>IF(AD30="",0,VLOOKUP(AD30,'points clubs'!$A$2:$B$51,2,FALSE))</f>
        <v>0</v>
      </c>
      <c r="AG30" s="41"/>
      <c r="AH30" s="25">
        <f>IF(AG30="",0,VLOOKUP(AG30,'points ind'!$A$2:$B$52,2,FALSE))</f>
        <v>0</v>
      </c>
      <c r="AI30" s="48">
        <f>IF(AG30="",0,VLOOKUP(AG30,'points clubs'!$A$2:$B$51,2,FALSE))</f>
        <v>0</v>
      </c>
      <c r="AJ30" s="26">
        <f t="shared" si="2"/>
        <v>80</v>
      </c>
      <c r="AK30" s="63">
        <f t="shared" si="3"/>
        <v>20</v>
      </c>
      <c r="AL30" s="257">
        <f>IF(AG30&gt;0,(LARGE((G30,M30,P30,S30,V30,Y30,AB30,AE30),1)+LARGE((G30,M30,P30,S30,V30,Y30,AB30,AE30),2)+LARGE((G30,M30,P30,S30,V30,Y30,AB30,AE30),3)+LARGE((G30,M30,P30,S30,V30,Y30,AB30,AE30),4)+AH30),(LARGE((G30,M30,P30,S30,V30,Y30,AB30,AE30),1)+LARGE((G30,M30,P30,S30,V30,Y30,AB30,AE30),2)+LARGE((G30,M30,P30,S30,V30,Y30,AB30,AE30),3)+LARGE((G30,M30,P30,S30,V30,Y30,AB30,AE30),4)+LARGE((G30,M30,P30,S30,V30,Y30,AB30,AE30),5)))</f>
        <v>80</v>
      </c>
      <c r="AM30" s="258">
        <f t="shared" si="4"/>
        <v>20</v>
      </c>
      <c r="AN30" s="22">
        <f t="shared" si="5"/>
        <v>0</v>
      </c>
      <c r="AO30" s="23">
        <f t="shared" si="6"/>
        <v>0</v>
      </c>
      <c r="AP30" s="23">
        <f t="shared" si="7"/>
        <v>0</v>
      </c>
      <c r="AQ30" s="23">
        <f t="shared" si="8"/>
        <v>0</v>
      </c>
      <c r="AR30" s="23">
        <f t="shared" si="9"/>
        <v>0</v>
      </c>
      <c r="AS30" s="23">
        <f t="shared" si="10"/>
        <v>0</v>
      </c>
      <c r="AT30" s="23">
        <f t="shared" si="11"/>
        <v>0</v>
      </c>
      <c r="AU30" s="23">
        <f t="shared" si="12"/>
        <v>0</v>
      </c>
      <c r="AV30" s="23">
        <f t="shared" si="13"/>
        <v>0</v>
      </c>
      <c r="AW30" s="23">
        <f t="shared" si="14"/>
        <v>60</v>
      </c>
      <c r="AX30" s="23">
        <f t="shared" si="15"/>
        <v>0</v>
      </c>
      <c r="AY30" s="23">
        <f t="shared" si="16"/>
        <v>0</v>
      </c>
      <c r="AZ30" s="23">
        <f t="shared" si="17"/>
        <v>0</v>
      </c>
      <c r="BA30" s="23">
        <f t="shared" si="18"/>
        <v>0</v>
      </c>
      <c r="BB30" s="27">
        <f t="shared" si="19"/>
        <v>0</v>
      </c>
      <c r="BC30" s="226">
        <f t="shared" si="20"/>
        <v>0</v>
      </c>
    </row>
    <row r="31" spans="1:55" ht="15.75" thickBot="1" x14ac:dyDescent="0.3">
      <c r="A31" s="14">
        <f t="shared" si="1"/>
        <v>22</v>
      </c>
      <c r="B31" s="102" t="s">
        <v>497</v>
      </c>
      <c r="C31" s="108">
        <v>1984</v>
      </c>
      <c r="D31" s="95" t="s">
        <v>21</v>
      </c>
      <c r="E31" s="104">
        <v>2675792</v>
      </c>
      <c r="F31" s="178"/>
      <c r="G31" s="53">
        <f>IF(F31="",0,VLOOKUP(F31,'points ind'!$A$2:$B$52,2,FALSE))</f>
        <v>0</v>
      </c>
      <c r="H31" s="51">
        <f>IF(F31="",0,VLOOKUP(F31,'points clubs'!$A$2:$B$51,2,FALSE))</f>
        <v>0</v>
      </c>
      <c r="I31" s="52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/>
      <c r="M31" s="25">
        <f>IF(L31="",0,VLOOKUP(L31,'points ind'!$A$2:$B$52,2,FALSE))</f>
        <v>0</v>
      </c>
      <c r="N31" s="48">
        <f>IF(L31="",0,VLOOKUP(L31,'points clubs'!$A$2:$B$51,2,FALSE))</f>
        <v>0</v>
      </c>
      <c r="O31" s="52"/>
      <c r="P31" s="53">
        <f>IF(O31="",0,VLOOKUP(O31,'points ind'!$A$2:$B$52,2,FALSE))</f>
        <v>0</v>
      </c>
      <c r="Q31" s="51">
        <f>IF(O31="",0,VLOOKUP(O31,'points clubs'!$A$2:$B$51,2,FALSE))</f>
        <v>0</v>
      </c>
      <c r="R31" s="41"/>
      <c r="S31" s="25">
        <f>IF(R31="",0,VLOOKUP(R31,'points ind'!$A$2:$B$52,2,FALSE))</f>
        <v>0</v>
      </c>
      <c r="T31" s="48">
        <f>IF(R31="",0,VLOOKUP(R31,'points clubs'!$A$2:$B$51,2,FALSE))</f>
        <v>0</v>
      </c>
      <c r="U31" s="41"/>
      <c r="V31" s="25">
        <f>IF(U31="",0,VLOOKUP(U31,'points ind'!$A$2:$B$52,2,FALSE))</f>
        <v>0</v>
      </c>
      <c r="W31" s="48">
        <f>IF(U31="",0,VLOOKUP(U31,'points clubs'!$A$2:$B$51,2,FALSE))</f>
        <v>0</v>
      </c>
      <c r="X31" s="41">
        <v>7</v>
      </c>
      <c r="Y31" s="25">
        <f>IF(X31="",0,VLOOKUP(X31,'points ind'!$A$2:$B$52,2,FALSE))</f>
        <v>70</v>
      </c>
      <c r="Z31" s="48">
        <f>IF(X31="",0,VLOOKUP(X31,'points clubs'!$A$2:$B$51,2,FALSE))</f>
        <v>40</v>
      </c>
      <c r="AA31" s="261"/>
      <c r="AB31" s="262">
        <f>IF(AA31="",0,VLOOKUP(AA31,'points ind'!$A$2:$B$52,2,FALSE))</f>
        <v>0</v>
      </c>
      <c r="AC31" s="263">
        <f>IF(AA31="",0,VLOOKUP(AA31,'points clubs'!$A$2:$B$51,2,FALSE))</f>
        <v>0</v>
      </c>
      <c r="AD31" s="41"/>
      <c r="AE31" s="25">
        <f>IF(AD31="",0,VLOOKUP(AD31,'points ind'!$A$2:$B$52,2,FALSE))</f>
        <v>0</v>
      </c>
      <c r="AF31" s="48">
        <f>IF(AD31="",0,VLOOKUP(AD31,'points clubs'!$A$2:$B$51,2,FALSE))</f>
        <v>0</v>
      </c>
      <c r="AG31" s="41"/>
      <c r="AH31" s="25">
        <f>IF(AG31="",0,VLOOKUP(AG31,'points ind'!$A$2:$B$52,2,FALSE))</f>
        <v>0</v>
      </c>
      <c r="AI31" s="48">
        <f>IF(AG31="",0,VLOOKUP(AG31,'points clubs'!$A$2:$B$51,2,FALSE))</f>
        <v>0</v>
      </c>
      <c r="AJ31" s="26">
        <f t="shared" si="2"/>
        <v>70</v>
      </c>
      <c r="AK31" s="63">
        <f t="shared" si="3"/>
        <v>22</v>
      </c>
      <c r="AL31" s="257">
        <f>IF(AG31&gt;0,(LARGE((G31,M31,P31,S31,V31,Y31,AB31,AE31),1)+LARGE((G31,M31,P31,S31,V31,Y31,AB31,AE31),2)+LARGE((G31,M31,P31,S31,V31,Y31,AB31,AE31),3)+LARGE((G31,M31,P31,S31,V31,Y31,AB31,AE31),4)+AH31),(LARGE((G31,M31,P31,S31,V31,Y31,AB31,AE31),1)+LARGE((G31,M31,P31,S31,V31,Y31,AB31,AE31),2)+LARGE((G31,M31,P31,S31,V31,Y31,AB31,AE31),3)+LARGE((G31,M31,P31,S31,V31,Y31,AB31,AE31),4)+LARGE((G31,M31,P31,S31,V31,Y31,AB31,AE31),5)))</f>
        <v>70</v>
      </c>
      <c r="AM31" s="258">
        <f t="shared" si="4"/>
        <v>22</v>
      </c>
      <c r="AN31" s="22">
        <f t="shared" si="5"/>
        <v>0</v>
      </c>
      <c r="AO31" s="23">
        <f t="shared" si="6"/>
        <v>0</v>
      </c>
      <c r="AP31" s="23">
        <f t="shared" si="7"/>
        <v>0</v>
      </c>
      <c r="AQ31" s="23">
        <f t="shared" si="8"/>
        <v>0</v>
      </c>
      <c r="AR31" s="23">
        <f t="shared" si="9"/>
        <v>0</v>
      </c>
      <c r="AS31" s="23">
        <f t="shared" si="10"/>
        <v>0</v>
      </c>
      <c r="AT31" s="23">
        <f t="shared" si="11"/>
        <v>0</v>
      </c>
      <c r="AU31" s="23">
        <f t="shared" si="12"/>
        <v>0</v>
      </c>
      <c r="AV31" s="23">
        <f t="shared" si="13"/>
        <v>0</v>
      </c>
      <c r="AW31" s="23">
        <f t="shared" si="14"/>
        <v>0</v>
      </c>
      <c r="AX31" s="23">
        <f t="shared" si="15"/>
        <v>0</v>
      </c>
      <c r="AY31" s="23">
        <f t="shared" si="16"/>
        <v>40</v>
      </c>
      <c r="AZ31" s="23">
        <f t="shared" si="17"/>
        <v>0</v>
      </c>
      <c r="BA31" s="23">
        <f t="shared" si="18"/>
        <v>0</v>
      </c>
      <c r="BB31" s="27">
        <f t="shared" si="19"/>
        <v>0</v>
      </c>
      <c r="BC31" s="226">
        <f t="shared" si="20"/>
        <v>0</v>
      </c>
    </row>
    <row r="32" spans="1:55" ht="15.75" thickBot="1" x14ac:dyDescent="0.3">
      <c r="A32" s="14">
        <f t="shared" si="1"/>
        <v>23</v>
      </c>
      <c r="B32" s="210" t="s">
        <v>464</v>
      </c>
      <c r="C32" s="214">
        <v>1978</v>
      </c>
      <c r="D32" s="90" t="s">
        <v>11</v>
      </c>
      <c r="E32" s="215" t="s">
        <v>451</v>
      </c>
      <c r="F32" s="178"/>
      <c r="G32" s="53">
        <f>IF(F32="",0,VLOOKUP(F32,'points ind'!$A$2:$B$52,2,FALSE))</f>
        <v>0</v>
      </c>
      <c r="H32" s="51">
        <f>IF(F32="",0,VLOOKUP(F32,'points clubs'!$A$2:$B$51,2,FALSE))</f>
        <v>0</v>
      </c>
      <c r="I32" s="52"/>
      <c r="J32" s="53">
        <f>IF(I32="",0,VLOOKUP(I32,'points ind'!$A$2:$B$52,2,FALSE))</f>
        <v>0</v>
      </c>
      <c r="K32" s="51">
        <f>IF(I32="",0,VLOOKUP(I32,'points clubs'!$A$2:$B$51,2,FALSE))</f>
        <v>0</v>
      </c>
      <c r="L32" s="41"/>
      <c r="M32" s="25">
        <f>IF(L32="",0,VLOOKUP(L32,'points ind'!$A$2:$B$52,2,FALSE))</f>
        <v>0</v>
      </c>
      <c r="N32" s="48">
        <f>IF(L32="",0,VLOOKUP(L32,'points clubs'!$A$2:$B$51,2,FALSE))</f>
        <v>0</v>
      </c>
      <c r="O32" s="52"/>
      <c r="P32" s="53">
        <f>IF(O32="",0,VLOOKUP(O32,'points ind'!$A$2:$B$52,2,FALSE))</f>
        <v>0</v>
      </c>
      <c r="Q32" s="51">
        <f>IF(O32="",0,VLOOKUP(O32,'points clubs'!$A$2:$B$51,2,FALSE))</f>
        <v>0</v>
      </c>
      <c r="R32" s="41">
        <v>12</v>
      </c>
      <c r="S32" s="25">
        <f>IF(R32="",0,VLOOKUP(R32,'points ind'!$A$2:$B$52,2,FALSE))</f>
        <v>48</v>
      </c>
      <c r="T32" s="48">
        <f>IF(R32="",0,VLOOKUP(R32,'points clubs'!$A$2:$B$51,2,FALSE))</f>
        <v>18</v>
      </c>
      <c r="U32" s="42"/>
      <c r="V32" s="25">
        <f>IF(U32="",0,VLOOKUP(U32,'points ind'!$A$2:$B$52,2,FALSE))</f>
        <v>0</v>
      </c>
      <c r="W32" s="48">
        <f>IF(U32="",0,VLOOKUP(U32,'points clubs'!$A$2:$B$51,2,FALSE))</f>
        <v>0</v>
      </c>
      <c r="X32" s="41"/>
      <c r="Y32" s="25">
        <f>IF(X32="",0,VLOOKUP(X32,'points ind'!$A$2:$B$52,2,FALSE))</f>
        <v>0</v>
      </c>
      <c r="Z32" s="48">
        <f>IF(X32="",0,VLOOKUP(X32,'points clubs'!$A$2:$B$51,2,FALSE))</f>
        <v>0</v>
      </c>
      <c r="AA32" s="261"/>
      <c r="AB32" s="262">
        <f>IF(AA32="",0,VLOOKUP(AA32,'points ind'!$A$2:$B$52,2,FALSE))</f>
        <v>0</v>
      </c>
      <c r="AC32" s="263">
        <f>IF(AA32="",0,VLOOKUP(AA32,'points clubs'!$A$2:$B$51,2,FALSE))</f>
        <v>0</v>
      </c>
      <c r="AD32" s="41"/>
      <c r="AE32" s="25">
        <f>IF(AD32="",0,VLOOKUP(AD32,'points ind'!$A$2:$B$52,2,FALSE))</f>
        <v>0</v>
      </c>
      <c r="AF32" s="48">
        <f>IF(AD32="",0,VLOOKUP(AD32,'points clubs'!$A$2:$B$51,2,FALSE))</f>
        <v>0</v>
      </c>
      <c r="AG32" s="41"/>
      <c r="AH32" s="25">
        <f>IF(AG32="",0,VLOOKUP(AG32,'points ind'!$A$2:$B$52,2,FALSE))</f>
        <v>0</v>
      </c>
      <c r="AI32" s="48">
        <f>IF(AG32="",0,VLOOKUP(AG32,'points clubs'!$A$2:$B$51,2,FALSE))</f>
        <v>0</v>
      </c>
      <c r="AJ32" s="26">
        <f t="shared" si="2"/>
        <v>48</v>
      </c>
      <c r="AK32" s="63">
        <f t="shared" si="3"/>
        <v>23</v>
      </c>
      <c r="AL32" s="257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48</v>
      </c>
      <c r="AM32" s="258">
        <f t="shared" si="4"/>
        <v>23</v>
      </c>
      <c r="AN32" s="22">
        <f t="shared" si="5"/>
        <v>0</v>
      </c>
      <c r="AO32" s="23">
        <f t="shared" si="6"/>
        <v>18</v>
      </c>
      <c r="AP32" s="23">
        <f t="shared" si="7"/>
        <v>0</v>
      </c>
      <c r="AQ32" s="23">
        <f t="shared" si="8"/>
        <v>0</v>
      </c>
      <c r="AR32" s="23">
        <f t="shared" si="9"/>
        <v>0</v>
      </c>
      <c r="AS32" s="23">
        <f t="shared" si="10"/>
        <v>0</v>
      </c>
      <c r="AT32" s="23">
        <f t="shared" si="11"/>
        <v>0</v>
      </c>
      <c r="AU32" s="23">
        <f t="shared" si="12"/>
        <v>0</v>
      </c>
      <c r="AV32" s="23">
        <f t="shared" si="13"/>
        <v>0</v>
      </c>
      <c r="AW32" s="23">
        <f t="shared" si="14"/>
        <v>0</v>
      </c>
      <c r="AX32" s="23">
        <f t="shared" si="15"/>
        <v>0</v>
      </c>
      <c r="AY32" s="23">
        <f t="shared" si="16"/>
        <v>0</v>
      </c>
      <c r="AZ32" s="23">
        <f t="shared" si="17"/>
        <v>0</v>
      </c>
      <c r="BA32" s="23">
        <f t="shared" si="18"/>
        <v>0</v>
      </c>
      <c r="BB32" s="27">
        <f t="shared" si="19"/>
        <v>0</v>
      </c>
      <c r="BC32" s="226">
        <f t="shared" si="20"/>
        <v>0</v>
      </c>
    </row>
    <row r="33" spans="1:57" ht="15.75" thickBot="1" x14ac:dyDescent="0.3">
      <c r="A33" s="14">
        <f t="shared" si="1"/>
        <v>24</v>
      </c>
      <c r="B33" s="210" t="s">
        <v>465</v>
      </c>
      <c r="C33" s="214">
        <v>1969</v>
      </c>
      <c r="D33" s="90" t="s">
        <v>21</v>
      </c>
      <c r="E33" s="215" t="s">
        <v>452</v>
      </c>
      <c r="F33" s="178"/>
      <c r="G33" s="53">
        <f>IF(F33="",0,VLOOKUP(F33,'points ind'!$A$2:$B$52,2,FALSE))</f>
        <v>0</v>
      </c>
      <c r="H33" s="51">
        <f>IF(F33="",0,VLOOKUP(F33,'points clubs'!$A$2:$B$51,2,FALSE))</f>
        <v>0</v>
      </c>
      <c r="I33" s="52"/>
      <c r="J33" s="53">
        <f>IF(I33="",0,VLOOKUP(I33,'points ind'!$A$2:$B$52,2,FALSE))</f>
        <v>0</v>
      </c>
      <c r="K33" s="51">
        <f>IF(I33="",0,VLOOKUP(I33,'points clubs'!$A$2:$B$51,2,FALSE))</f>
        <v>0</v>
      </c>
      <c r="L33" s="41"/>
      <c r="M33" s="25">
        <f>IF(L33="",0,VLOOKUP(L33,'points ind'!$A$2:$B$52,2,FALSE))</f>
        <v>0</v>
      </c>
      <c r="N33" s="48">
        <f>IF(L33="",0,VLOOKUP(L33,'points clubs'!$A$2:$B$51,2,FALSE))</f>
        <v>0</v>
      </c>
      <c r="O33" s="52"/>
      <c r="P33" s="53">
        <f>IF(O33="",0,VLOOKUP(O33,'points ind'!$A$2:$B$52,2,FALSE))</f>
        <v>0</v>
      </c>
      <c r="Q33" s="51">
        <f>IF(O33="",0,VLOOKUP(O33,'points clubs'!$A$2:$B$51,2,FALSE))</f>
        <v>0</v>
      </c>
      <c r="R33" s="41">
        <v>13</v>
      </c>
      <c r="S33" s="25">
        <f>IF(R33="",0,VLOOKUP(R33,'points ind'!$A$2:$B$52,2,FALSE))</f>
        <v>46</v>
      </c>
      <c r="T33" s="48">
        <f>IF(R33="",0,VLOOKUP(R33,'points clubs'!$A$2:$B$51,2,FALSE))</f>
        <v>16</v>
      </c>
      <c r="U33" s="42"/>
      <c r="V33" s="25">
        <f>IF(U33="",0,VLOOKUP(U33,'points ind'!$A$2:$B$52,2,FALSE))</f>
        <v>0</v>
      </c>
      <c r="W33" s="48">
        <f>IF(U33="",0,VLOOKUP(U33,'points clubs'!$A$2:$B$51,2,FALSE))</f>
        <v>0</v>
      </c>
      <c r="X33" s="41"/>
      <c r="Y33" s="25">
        <f>IF(X33="",0,VLOOKUP(X33,'points ind'!$A$2:$B$52,2,FALSE))</f>
        <v>0</v>
      </c>
      <c r="Z33" s="48">
        <f>IF(X33="",0,VLOOKUP(X33,'points clubs'!$A$2:$B$51,2,FALSE))</f>
        <v>0</v>
      </c>
      <c r="AA33" s="261"/>
      <c r="AB33" s="262">
        <f>IF(AA33="",0,VLOOKUP(AA33,'points ind'!$A$2:$B$52,2,FALSE))</f>
        <v>0</v>
      </c>
      <c r="AC33" s="263">
        <f>IF(AA33="",0,VLOOKUP(AA33,'points clubs'!$A$2:$B$51,2,FALSE))</f>
        <v>0</v>
      </c>
      <c r="AD33" s="41"/>
      <c r="AE33" s="25">
        <f>IF(AD33="",0,VLOOKUP(AD33,'points ind'!$A$2:$B$52,2,FALSE))</f>
        <v>0</v>
      </c>
      <c r="AF33" s="48">
        <f>IF(AD33="",0,VLOOKUP(AD33,'points clubs'!$A$2:$B$51,2,FALSE))</f>
        <v>0</v>
      </c>
      <c r="AG33" s="41"/>
      <c r="AH33" s="25">
        <f>IF(AG33="",0,VLOOKUP(AG33,'points ind'!$A$2:$B$52,2,FALSE))</f>
        <v>0</v>
      </c>
      <c r="AI33" s="48">
        <f>IF(AG33="",0,VLOOKUP(AG33,'points clubs'!$A$2:$B$51,2,FALSE))</f>
        <v>0</v>
      </c>
      <c r="AJ33" s="26">
        <f t="shared" si="2"/>
        <v>46</v>
      </c>
      <c r="AK33" s="63">
        <f t="shared" si="3"/>
        <v>24</v>
      </c>
      <c r="AL33" s="257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46</v>
      </c>
      <c r="AM33" s="258">
        <f t="shared" si="4"/>
        <v>24</v>
      </c>
      <c r="AN33" s="22">
        <f t="shared" si="5"/>
        <v>0</v>
      </c>
      <c r="AO33" s="23">
        <f t="shared" si="6"/>
        <v>0</v>
      </c>
      <c r="AP33" s="23">
        <f t="shared" si="7"/>
        <v>0</v>
      </c>
      <c r="AQ33" s="23">
        <f t="shared" si="8"/>
        <v>0</v>
      </c>
      <c r="AR33" s="23">
        <f t="shared" si="9"/>
        <v>0</v>
      </c>
      <c r="AS33" s="23">
        <f t="shared" si="10"/>
        <v>0</v>
      </c>
      <c r="AT33" s="23">
        <f t="shared" si="11"/>
        <v>0</v>
      </c>
      <c r="AU33" s="23">
        <f t="shared" si="12"/>
        <v>0</v>
      </c>
      <c r="AV33" s="23">
        <f t="shared" si="13"/>
        <v>0</v>
      </c>
      <c r="AW33" s="23">
        <f t="shared" si="14"/>
        <v>0</v>
      </c>
      <c r="AX33" s="23">
        <f t="shared" si="15"/>
        <v>0</v>
      </c>
      <c r="AY33" s="23">
        <f t="shared" si="16"/>
        <v>16</v>
      </c>
      <c r="AZ33" s="23">
        <f t="shared" si="17"/>
        <v>0</v>
      </c>
      <c r="BA33" s="23">
        <f t="shared" si="18"/>
        <v>0</v>
      </c>
      <c r="BB33" s="27">
        <f t="shared" si="19"/>
        <v>0</v>
      </c>
      <c r="BC33" s="226">
        <f t="shared" si="20"/>
        <v>0</v>
      </c>
    </row>
    <row r="34" spans="1:57" ht="15.75" thickBot="1" x14ac:dyDescent="0.3">
      <c r="A34" s="14">
        <f t="shared" si="1"/>
        <v>25</v>
      </c>
      <c r="B34" s="210" t="s">
        <v>468</v>
      </c>
      <c r="C34" s="214">
        <v>1988</v>
      </c>
      <c r="D34" s="90" t="s">
        <v>21</v>
      </c>
      <c r="E34" s="215" t="s">
        <v>455</v>
      </c>
      <c r="F34" s="178"/>
      <c r="G34" s="53">
        <f>IF(F34="",0,VLOOKUP(F34,'points ind'!$A$2:$B$52,2,FALSE))</f>
        <v>0</v>
      </c>
      <c r="H34" s="51">
        <f>IF(F34="",0,VLOOKUP(F34,'points clubs'!$A$2:$B$51,2,FALSE))</f>
        <v>0</v>
      </c>
      <c r="I34" s="52"/>
      <c r="J34" s="53">
        <f>IF(I34="",0,VLOOKUP(I34,'points ind'!$A$2:$B$52,2,FALSE))</f>
        <v>0</v>
      </c>
      <c r="K34" s="51">
        <f>IF(I34="",0,VLOOKUP(I34,'points clubs'!$A$2:$B$51,2,FALSE))</f>
        <v>0</v>
      </c>
      <c r="L34" s="41"/>
      <c r="M34" s="25">
        <f>IF(L34="",0,VLOOKUP(L34,'points ind'!$A$2:$B$52,2,FALSE))</f>
        <v>0</v>
      </c>
      <c r="N34" s="48">
        <f>IF(L34="",0,VLOOKUP(L34,'points clubs'!$A$2:$B$51,2,FALSE))</f>
        <v>0</v>
      </c>
      <c r="O34" s="52"/>
      <c r="P34" s="53">
        <f>IF(O34="",0,VLOOKUP(O34,'points ind'!$A$2:$B$52,2,FALSE))</f>
        <v>0</v>
      </c>
      <c r="Q34" s="51">
        <f>IF(O34="",0,VLOOKUP(O34,'points clubs'!$A$2:$B$51,2,FALSE))</f>
        <v>0</v>
      </c>
      <c r="R34" s="41">
        <v>17</v>
      </c>
      <c r="S34" s="25">
        <f>IF(R34="",0,VLOOKUP(R34,'points ind'!$A$2:$B$52,2,FALSE))</f>
        <v>38</v>
      </c>
      <c r="T34" s="48">
        <f>IF(R34="",0,VLOOKUP(R34,'points clubs'!$A$2:$B$51,2,FALSE))</f>
        <v>8</v>
      </c>
      <c r="U34" s="41"/>
      <c r="V34" s="25">
        <f>IF(U34="",0,VLOOKUP(U34,'points ind'!$A$2:$B$52,2,FALSE))</f>
        <v>0</v>
      </c>
      <c r="W34" s="48">
        <f>IF(U34="",0,VLOOKUP(U34,'points clubs'!$A$2:$B$51,2,FALSE))</f>
        <v>0</v>
      </c>
      <c r="X34" s="41"/>
      <c r="Y34" s="25">
        <f>IF(X34="",0,VLOOKUP(X34,'points ind'!$A$2:$B$52,2,FALSE))</f>
        <v>0</v>
      </c>
      <c r="Z34" s="48">
        <f>IF(X34="",0,VLOOKUP(X34,'points clubs'!$A$2:$B$51,2,FALSE))</f>
        <v>0</v>
      </c>
      <c r="AA34" s="261"/>
      <c r="AB34" s="262">
        <f>IF(AA34="",0,VLOOKUP(AA34,'points ind'!$A$2:$B$52,2,FALSE))</f>
        <v>0</v>
      </c>
      <c r="AC34" s="263">
        <f>IF(AA34="",0,VLOOKUP(AA34,'points clubs'!$A$2:$B$51,2,FALSE))</f>
        <v>0</v>
      </c>
      <c r="AD34" s="41"/>
      <c r="AE34" s="25">
        <f>IF(AD34="",0,VLOOKUP(AD34,'points ind'!$A$2:$B$52,2,FALSE))</f>
        <v>0</v>
      </c>
      <c r="AF34" s="48">
        <f>IF(AD34="",0,VLOOKUP(AD34,'points clubs'!$A$2:$B$51,2,FALSE))</f>
        <v>0</v>
      </c>
      <c r="AG34" s="41"/>
      <c r="AH34" s="25">
        <f>IF(AG34="",0,VLOOKUP(AG34,'points ind'!$A$2:$B$52,2,FALSE))</f>
        <v>0</v>
      </c>
      <c r="AI34" s="48">
        <f>IF(AG34="",0,VLOOKUP(AG34,'points clubs'!$A$2:$B$51,2,FALSE))</f>
        <v>0</v>
      </c>
      <c r="AJ34" s="26">
        <f t="shared" si="2"/>
        <v>38</v>
      </c>
      <c r="AK34" s="63">
        <f t="shared" si="3"/>
        <v>25</v>
      </c>
      <c r="AL34" s="257">
        <f>IF(AG34&gt;0,(LARGE((G34,M34,P34,S34,V34,Y34,AB34,AE34),1)+LARGE((G34,M34,P34,S34,V34,Y34,AB34,AE34),2)+LARGE((G34,M34,P34,S34,V34,Y34,AB34,AE34),3)+LARGE((G34,M34,P34,S34,V34,Y34,AB34,AE34),4)+AH34),(LARGE((G34,M34,P34,S34,V34,Y34,AB34,AE34),1)+LARGE((G34,M34,P34,S34,V34,Y34,AB34,AE34),2)+LARGE((G34,M34,P34,S34,V34,Y34,AB34,AE34),3)+LARGE((G34,M34,P34,S34,V34,Y34,AB34,AE34),4)+LARGE((G34,M34,P34,S34,V34,Y34,AB34,AE34),5)))</f>
        <v>38</v>
      </c>
      <c r="AM34" s="258">
        <f t="shared" si="4"/>
        <v>25</v>
      </c>
      <c r="AN34" s="22">
        <f t="shared" si="5"/>
        <v>0</v>
      </c>
      <c r="AO34" s="23">
        <f t="shared" si="6"/>
        <v>0</v>
      </c>
      <c r="AP34" s="23">
        <f t="shared" si="7"/>
        <v>0</v>
      </c>
      <c r="AQ34" s="23">
        <f t="shared" si="8"/>
        <v>0</v>
      </c>
      <c r="AR34" s="23">
        <f t="shared" si="9"/>
        <v>0</v>
      </c>
      <c r="AS34" s="23">
        <f t="shared" si="10"/>
        <v>0</v>
      </c>
      <c r="AT34" s="23">
        <f t="shared" si="11"/>
        <v>0</v>
      </c>
      <c r="AU34" s="23">
        <f t="shared" si="12"/>
        <v>0</v>
      </c>
      <c r="AV34" s="23">
        <f t="shared" si="13"/>
        <v>0</v>
      </c>
      <c r="AW34" s="23">
        <f t="shared" si="14"/>
        <v>0</v>
      </c>
      <c r="AX34" s="23">
        <f t="shared" si="15"/>
        <v>0</v>
      </c>
      <c r="AY34" s="23">
        <f t="shared" si="16"/>
        <v>8</v>
      </c>
      <c r="AZ34" s="23">
        <f t="shared" si="17"/>
        <v>0</v>
      </c>
      <c r="BA34" s="23">
        <f t="shared" si="18"/>
        <v>0</v>
      </c>
      <c r="BB34" s="27">
        <f t="shared" si="19"/>
        <v>0</v>
      </c>
      <c r="BC34" s="226">
        <f t="shared" si="20"/>
        <v>0</v>
      </c>
    </row>
    <row r="35" spans="1:57" ht="15.75" thickBot="1" x14ac:dyDescent="0.3">
      <c r="A35" s="14">
        <f t="shared" si="1"/>
        <v>26</v>
      </c>
      <c r="B35" s="102"/>
      <c r="C35" s="108"/>
      <c r="D35" s="95"/>
      <c r="E35" s="104"/>
      <c r="F35" s="178"/>
      <c r="G35" s="53">
        <f>IF(F35="",0,VLOOKUP(F35,'points ind'!$A$2:$B$52,2,FALSE))</f>
        <v>0</v>
      </c>
      <c r="H35" s="51">
        <f>IF(F35="",0,VLOOKUP(F35,'points clubs'!$A$2:$B$51,2,FALSE))</f>
        <v>0</v>
      </c>
      <c r="I35" s="52"/>
      <c r="J35" s="53">
        <f>IF(I35="",0,VLOOKUP(I35,'points ind'!$A$2:$B$52,2,FALSE))</f>
        <v>0</v>
      </c>
      <c r="K35" s="51">
        <f>IF(I35="",0,VLOOKUP(I35,'points clubs'!$A$2:$B$51,2,FALSE))</f>
        <v>0</v>
      </c>
      <c r="L35" s="41"/>
      <c r="M35" s="25">
        <f>IF(L35="",0,VLOOKUP(L35,'points ind'!$A$2:$B$52,2,FALSE))</f>
        <v>0</v>
      </c>
      <c r="N35" s="48">
        <f>IF(L35="",0,VLOOKUP(L35,'points clubs'!$A$2:$B$51,2,FALSE))</f>
        <v>0</v>
      </c>
      <c r="O35" s="52"/>
      <c r="P35" s="53">
        <f>IF(O35="",0,VLOOKUP(O35,'points ind'!$A$2:$B$52,2,FALSE))</f>
        <v>0</v>
      </c>
      <c r="Q35" s="51">
        <f>IF(O35="",0,VLOOKUP(O35,'points clubs'!$A$2:$B$51,2,FALSE))</f>
        <v>0</v>
      </c>
      <c r="R35" s="41"/>
      <c r="S35" s="25">
        <f>IF(R35="",0,VLOOKUP(R35,'points ind'!$A$2:$B$52,2,FALSE))</f>
        <v>0</v>
      </c>
      <c r="T35" s="48">
        <f>IF(R35="",0,VLOOKUP(R35,'points clubs'!$A$2:$B$51,2,FALSE))</f>
        <v>0</v>
      </c>
      <c r="U35" s="41"/>
      <c r="V35" s="25">
        <f>IF(U35="",0,VLOOKUP(U35,'points ind'!$A$2:$B$52,2,FALSE))</f>
        <v>0</v>
      </c>
      <c r="W35" s="48">
        <f>IF(U35="",0,VLOOKUP(U35,'points clubs'!$A$2:$B$51,2,FALSE))</f>
        <v>0</v>
      </c>
      <c r="X35" s="41"/>
      <c r="Y35" s="25">
        <f>IF(X35="",0,VLOOKUP(X35,'points ind'!$A$2:$B$52,2,FALSE))</f>
        <v>0</v>
      </c>
      <c r="Z35" s="48">
        <f>IF(X35="",0,VLOOKUP(X35,'points clubs'!$A$2:$B$51,2,FALSE))</f>
        <v>0</v>
      </c>
      <c r="AA35" s="261"/>
      <c r="AB35" s="262">
        <f>IF(AA35="",0,VLOOKUP(AA35,'points ind'!$A$2:$B$52,2,FALSE))</f>
        <v>0</v>
      </c>
      <c r="AC35" s="263">
        <f>IF(AA35="",0,VLOOKUP(AA35,'points clubs'!$A$2:$B$51,2,FALSE))</f>
        <v>0</v>
      </c>
      <c r="AD35" s="41"/>
      <c r="AE35" s="25">
        <f>IF(AD35="",0,VLOOKUP(AD35,'points ind'!$A$2:$B$52,2,FALSE))</f>
        <v>0</v>
      </c>
      <c r="AF35" s="48">
        <f>IF(AD35="",0,VLOOKUP(AD35,'points clubs'!$A$2:$B$51,2,FALSE))</f>
        <v>0</v>
      </c>
      <c r="AG35" s="41"/>
      <c r="AH35" s="25">
        <f>IF(AG35="",0,VLOOKUP(AG35,'points ind'!$A$2:$B$52,2,FALSE))</f>
        <v>0</v>
      </c>
      <c r="AI35" s="48">
        <f>IF(AG35="",0,VLOOKUP(AG35,'points clubs'!$A$2:$B$51,2,FALSE))</f>
        <v>0</v>
      </c>
      <c r="AJ35" s="26">
        <f t="shared" si="2"/>
        <v>0</v>
      </c>
      <c r="AK35" s="63">
        <f t="shared" si="3"/>
        <v>26</v>
      </c>
      <c r="AL35" s="257">
        <f>IF(AG35&gt;0,(LARGE((G35,M35,P35,S35,V35,Y35,AB35,AE35),1)+LARGE((G35,M35,P35,S35,V35,Y35,AB35,AE35),2)+LARGE((G35,M35,P35,S35,V35,Y35,AB35,AE35),3)+LARGE((G35,M35,P35,S35,V35,Y35,AB35,AE35),4)+AH35),(LARGE((G35,M35,P35,S35,V35,Y35,AB35,AE35),1)+LARGE((G35,M35,P35,S35,V35,Y35,AB35,AE35),2)+LARGE((G35,M35,P35,S35,V35,Y35,AB35,AE35),3)+LARGE((G35,M35,P35,S35,V35,Y35,AB35,AE35),4)+LARGE((G35,M35,P35,S35,V35,Y35,AB35,AE35),5)))</f>
        <v>0</v>
      </c>
      <c r="AM35" s="258">
        <f t="shared" si="4"/>
        <v>26</v>
      </c>
      <c r="AN35" s="22">
        <f t="shared" si="5"/>
        <v>0</v>
      </c>
      <c r="AO35" s="23">
        <f t="shared" si="6"/>
        <v>0</v>
      </c>
      <c r="AP35" s="23">
        <f t="shared" si="7"/>
        <v>0</v>
      </c>
      <c r="AQ35" s="23">
        <f t="shared" si="8"/>
        <v>0</v>
      </c>
      <c r="AR35" s="23">
        <f t="shared" si="9"/>
        <v>0</v>
      </c>
      <c r="AS35" s="23">
        <f t="shared" si="10"/>
        <v>0</v>
      </c>
      <c r="AT35" s="23">
        <f t="shared" si="11"/>
        <v>0</v>
      </c>
      <c r="AU35" s="23">
        <f t="shared" si="12"/>
        <v>0</v>
      </c>
      <c r="AV35" s="23">
        <f t="shared" si="13"/>
        <v>0</v>
      </c>
      <c r="AW35" s="23">
        <f t="shared" si="14"/>
        <v>0</v>
      </c>
      <c r="AX35" s="23">
        <f t="shared" si="15"/>
        <v>0</v>
      </c>
      <c r="AY35" s="23">
        <f t="shared" si="16"/>
        <v>0</v>
      </c>
      <c r="AZ35" s="23">
        <f t="shared" si="17"/>
        <v>0</v>
      </c>
      <c r="BA35" s="23">
        <f t="shared" si="18"/>
        <v>0</v>
      </c>
      <c r="BB35" s="27">
        <f t="shared" si="19"/>
        <v>0</v>
      </c>
      <c r="BC35" s="226">
        <f t="shared" si="20"/>
        <v>0</v>
      </c>
    </row>
    <row r="36" spans="1:57" ht="15.75" thickBot="1" x14ac:dyDescent="0.3">
      <c r="A36" s="14">
        <f t="shared" si="1"/>
        <v>26</v>
      </c>
      <c r="B36" s="106"/>
      <c r="C36" s="108"/>
      <c r="D36" s="90"/>
      <c r="E36" s="107"/>
      <c r="F36" s="178"/>
      <c r="G36" s="53">
        <f>IF(F36="",0,VLOOKUP(F36,'points ind'!$A$2:$B$52,2,FALSE))</f>
        <v>0</v>
      </c>
      <c r="H36" s="51">
        <f>IF(F36="",0,VLOOKUP(F36,'points clubs'!$A$2:$B$51,2,FALSE))</f>
        <v>0</v>
      </c>
      <c r="I36" s="52"/>
      <c r="J36" s="53">
        <f>IF(I36="",0,VLOOKUP(I36,'points ind'!$A$2:$B$52,2,FALSE))</f>
        <v>0</v>
      </c>
      <c r="K36" s="51">
        <f>IF(I36="",0,VLOOKUP(I36,'points clubs'!$A$2:$B$51,2,FALSE))</f>
        <v>0</v>
      </c>
      <c r="L36" s="41"/>
      <c r="M36" s="25">
        <f>IF(L36="",0,VLOOKUP(L36,'points ind'!$A$2:$B$52,2,FALSE))</f>
        <v>0</v>
      </c>
      <c r="N36" s="48">
        <f>IF(L36="",0,VLOOKUP(L36,'points clubs'!$A$2:$B$51,2,FALSE))</f>
        <v>0</v>
      </c>
      <c r="O36" s="52"/>
      <c r="P36" s="53">
        <f>IF(O36="",0,VLOOKUP(O36,'points ind'!$A$2:$B$52,2,FALSE))</f>
        <v>0</v>
      </c>
      <c r="Q36" s="51">
        <f>IF(O36="",0,VLOOKUP(O36,'points clubs'!$A$2:$B$51,2,FALSE))</f>
        <v>0</v>
      </c>
      <c r="R36" s="41"/>
      <c r="S36" s="25">
        <f>IF(R36="",0,VLOOKUP(R36,'points ind'!$A$2:$B$52,2,FALSE))</f>
        <v>0</v>
      </c>
      <c r="T36" s="48">
        <f>IF(R36="",0,VLOOKUP(R36,'points clubs'!$A$2:$B$51,2,FALSE))</f>
        <v>0</v>
      </c>
      <c r="U36" s="41"/>
      <c r="V36" s="25">
        <f>IF(U36="",0,VLOOKUP(U36,'points ind'!$A$2:$B$52,2,FALSE))</f>
        <v>0</v>
      </c>
      <c r="W36" s="48">
        <f>IF(U36="",0,VLOOKUP(U36,'points clubs'!$A$2:$B$51,2,FALSE))</f>
        <v>0</v>
      </c>
      <c r="X36" s="41"/>
      <c r="Y36" s="25">
        <f>IF(X36="",0,VLOOKUP(X36,'points ind'!$A$2:$B$52,2,FALSE))</f>
        <v>0</v>
      </c>
      <c r="Z36" s="48">
        <f>IF(X36="",0,VLOOKUP(X36,'points clubs'!$A$2:$B$51,2,FALSE))</f>
        <v>0</v>
      </c>
      <c r="AA36" s="261"/>
      <c r="AB36" s="262">
        <f>IF(AA36="",0,VLOOKUP(AA36,'points ind'!$A$2:$B$52,2,FALSE))</f>
        <v>0</v>
      </c>
      <c r="AC36" s="263">
        <f>IF(AA36="",0,VLOOKUP(AA36,'points clubs'!$A$2:$B$51,2,FALSE))</f>
        <v>0</v>
      </c>
      <c r="AD36" s="41"/>
      <c r="AE36" s="25">
        <f>IF(AD36="",0,VLOOKUP(AD36,'points ind'!$A$2:$B$52,2,FALSE))</f>
        <v>0</v>
      </c>
      <c r="AF36" s="48">
        <f>IF(AD36="",0,VLOOKUP(AD36,'points clubs'!$A$2:$B$51,2,FALSE))</f>
        <v>0</v>
      </c>
      <c r="AG36" s="41"/>
      <c r="AH36" s="25">
        <f>IF(AG36="",0,VLOOKUP(AG36,'points ind'!$A$2:$B$52,2,FALSE))</f>
        <v>0</v>
      </c>
      <c r="AI36" s="48">
        <f>IF(AG36="",0,VLOOKUP(AG36,'points clubs'!$A$2:$B$51,2,FALSE))</f>
        <v>0</v>
      </c>
      <c r="AJ36" s="26">
        <f t="shared" si="2"/>
        <v>0</v>
      </c>
      <c r="AK36" s="63">
        <f t="shared" si="3"/>
        <v>26</v>
      </c>
      <c r="AL36" s="257">
        <f>IF(AG36&gt;0,(LARGE((G36,M36,P36,S36,V36,Y36,AB36,AE36),1)+LARGE((G36,M36,P36,S36,V36,Y36,AB36,AE36),2)+LARGE((G36,M36,P36,S36,V36,Y36,AB36,AE36),3)+LARGE((G36,M36,P36,S36,V36,Y36,AB36,AE36),4)+AH36),(LARGE((G36,M36,P36,S36,V36,Y36,AB36,AE36),1)+LARGE((G36,M36,P36,S36,V36,Y36,AB36,AE36),2)+LARGE((G36,M36,P36,S36,V36,Y36,AB36,AE36),3)+LARGE((G36,M36,P36,S36,V36,Y36,AB36,AE36),4)+LARGE((G36,M36,P36,S36,V36,Y36,AB36,AE36),5)))</f>
        <v>0</v>
      </c>
      <c r="AM36" s="258">
        <f t="shared" si="4"/>
        <v>26</v>
      </c>
      <c r="AN36" s="22">
        <f t="shared" si="5"/>
        <v>0</v>
      </c>
      <c r="AO36" s="23">
        <f t="shared" si="6"/>
        <v>0</v>
      </c>
      <c r="AP36" s="23">
        <f t="shared" si="7"/>
        <v>0</v>
      </c>
      <c r="AQ36" s="23">
        <f t="shared" si="8"/>
        <v>0</v>
      </c>
      <c r="AR36" s="23">
        <f t="shared" si="9"/>
        <v>0</v>
      </c>
      <c r="AS36" s="23">
        <f t="shared" si="10"/>
        <v>0</v>
      </c>
      <c r="AT36" s="23">
        <f t="shared" si="11"/>
        <v>0</v>
      </c>
      <c r="AU36" s="23">
        <f t="shared" si="12"/>
        <v>0</v>
      </c>
      <c r="AV36" s="23">
        <f t="shared" si="13"/>
        <v>0</v>
      </c>
      <c r="AW36" s="23">
        <f t="shared" si="14"/>
        <v>0</v>
      </c>
      <c r="AX36" s="23">
        <f t="shared" si="15"/>
        <v>0</v>
      </c>
      <c r="AY36" s="23">
        <f t="shared" si="16"/>
        <v>0</v>
      </c>
      <c r="AZ36" s="23">
        <f t="shared" si="17"/>
        <v>0</v>
      </c>
      <c r="BA36" s="23">
        <f t="shared" si="18"/>
        <v>0</v>
      </c>
      <c r="BB36" s="27">
        <f t="shared" si="19"/>
        <v>0</v>
      </c>
      <c r="BC36" s="226">
        <f t="shared" si="20"/>
        <v>0</v>
      </c>
    </row>
    <row r="37" spans="1:57" ht="15.75" thickBot="1" x14ac:dyDescent="0.3">
      <c r="A37" s="14">
        <f t="shared" si="1"/>
        <v>26</v>
      </c>
      <c r="B37" s="106"/>
      <c r="C37" s="108"/>
      <c r="D37" s="90"/>
      <c r="E37" s="107"/>
      <c r="F37" s="178"/>
      <c r="G37" s="53">
        <f>IF(F37="",0,VLOOKUP(F37,'points ind'!$A$2:$B$52,2,FALSE))</f>
        <v>0</v>
      </c>
      <c r="H37" s="51">
        <f>IF(F37="",0,VLOOKUP(F37,'points clubs'!$A$2:$B$51,2,FALSE))</f>
        <v>0</v>
      </c>
      <c r="I37" s="52"/>
      <c r="J37" s="53">
        <f>IF(I37="",0,VLOOKUP(I37,'points ind'!$A$2:$B$52,2,FALSE))</f>
        <v>0</v>
      </c>
      <c r="K37" s="51">
        <f>IF(I37="",0,VLOOKUP(I37,'points clubs'!$A$2:$B$51,2,FALSE))</f>
        <v>0</v>
      </c>
      <c r="L37" s="41"/>
      <c r="M37" s="25">
        <f>IF(L37="",0,VLOOKUP(L37,'points ind'!$A$2:$B$52,2,FALSE))</f>
        <v>0</v>
      </c>
      <c r="N37" s="48">
        <f>IF(L37="",0,VLOOKUP(L37,'points clubs'!$A$2:$B$51,2,FALSE))</f>
        <v>0</v>
      </c>
      <c r="O37" s="52"/>
      <c r="P37" s="53">
        <f>IF(O37="",0,VLOOKUP(O37,'points ind'!$A$2:$B$52,2,FALSE))</f>
        <v>0</v>
      </c>
      <c r="Q37" s="51">
        <f>IF(O37="",0,VLOOKUP(O37,'points clubs'!$A$2:$B$51,2,FALSE))</f>
        <v>0</v>
      </c>
      <c r="R37" s="41"/>
      <c r="S37" s="25">
        <f>IF(R37="",0,VLOOKUP(R37,'points ind'!$A$2:$B$52,2,FALSE))</f>
        <v>0</v>
      </c>
      <c r="T37" s="48">
        <f>IF(R37="",0,VLOOKUP(R37,'points clubs'!$A$2:$B$51,2,FALSE))</f>
        <v>0</v>
      </c>
      <c r="U37" s="41"/>
      <c r="V37" s="25">
        <f>IF(U37="",0,VLOOKUP(U37,'points ind'!$A$2:$B$52,2,FALSE))</f>
        <v>0</v>
      </c>
      <c r="W37" s="48">
        <f>IF(U37="",0,VLOOKUP(U37,'points clubs'!$A$2:$B$51,2,FALSE))</f>
        <v>0</v>
      </c>
      <c r="X37" s="41"/>
      <c r="Y37" s="25">
        <f>IF(X37="",0,VLOOKUP(X37,'points ind'!$A$2:$B$52,2,FALSE))</f>
        <v>0</v>
      </c>
      <c r="Z37" s="48">
        <f>IF(X37="",0,VLOOKUP(X37,'points clubs'!$A$2:$B$51,2,FALSE))</f>
        <v>0</v>
      </c>
      <c r="AA37" s="261"/>
      <c r="AB37" s="262">
        <f>IF(AA37="",0,VLOOKUP(AA37,'points ind'!$A$2:$B$52,2,FALSE))</f>
        <v>0</v>
      </c>
      <c r="AC37" s="263">
        <f>IF(AA37="",0,VLOOKUP(AA37,'points clubs'!$A$2:$B$51,2,FALSE))</f>
        <v>0</v>
      </c>
      <c r="AD37" s="41"/>
      <c r="AE37" s="25">
        <f>IF(AD37="",0,VLOOKUP(AD37,'points ind'!$A$2:$B$52,2,FALSE))</f>
        <v>0</v>
      </c>
      <c r="AF37" s="48">
        <f>IF(AD37="",0,VLOOKUP(AD37,'points clubs'!$A$2:$B$51,2,FALSE))</f>
        <v>0</v>
      </c>
      <c r="AG37" s="41"/>
      <c r="AH37" s="25">
        <f>IF(AG37="",0,VLOOKUP(AG37,'points ind'!$A$2:$B$52,2,FALSE))</f>
        <v>0</v>
      </c>
      <c r="AI37" s="48">
        <f>IF(AG37="",0,VLOOKUP(AG37,'points clubs'!$A$2:$B$51,2,FALSE))</f>
        <v>0</v>
      </c>
      <c r="AJ37" s="26">
        <f t="shared" si="2"/>
        <v>0</v>
      </c>
      <c r="AK37" s="63">
        <f t="shared" si="3"/>
        <v>26</v>
      </c>
      <c r="AL37" s="257">
        <f>IF(AG37&gt;0,(LARGE((G37,M37,P37,S37,V37,Y37,AB37,AE37),1)+LARGE((G37,M37,P37,S37,V37,Y37,AB37,AE37),2)+LARGE((G37,M37,P37,S37,V37,Y37,AB37,AE37),3)+LARGE((G37,M37,P37,S37,V37,Y37,AB37,AE37),4)+AH37),(LARGE((G37,M37,P37,S37,V37,Y37,AB37,AE37),1)+LARGE((G37,M37,P37,S37,V37,Y37,AB37,AE37),2)+LARGE((G37,M37,P37,S37,V37,Y37,AB37,AE37),3)+LARGE((G37,M37,P37,S37,V37,Y37,AB37,AE37),4)+LARGE((G37,M37,P37,S37,V37,Y37,AB37,AE37),5)))</f>
        <v>0</v>
      </c>
      <c r="AM37" s="258">
        <f t="shared" si="4"/>
        <v>26</v>
      </c>
      <c r="AN37" s="22">
        <f t="shared" si="5"/>
        <v>0</v>
      </c>
      <c r="AO37" s="23">
        <f t="shared" si="6"/>
        <v>0</v>
      </c>
      <c r="AP37" s="23">
        <f t="shared" si="7"/>
        <v>0</v>
      </c>
      <c r="AQ37" s="23">
        <f t="shared" si="8"/>
        <v>0</v>
      </c>
      <c r="AR37" s="23">
        <f t="shared" si="9"/>
        <v>0</v>
      </c>
      <c r="AS37" s="23">
        <f t="shared" si="10"/>
        <v>0</v>
      </c>
      <c r="AT37" s="23">
        <f t="shared" si="11"/>
        <v>0</v>
      </c>
      <c r="AU37" s="23">
        <f t="shared" si="12"/>
        <v>0</v>
      </c>
      <c r="AV37" s="23">
        <f t="shared" si="13"/>
        <v>0</v>
      </c>
      <c r="AW37" s="23">
        <f t="shared" si="14"/>
        <v>0</v>
      </c>
      <c r="AX37" s="23">
        <f t="shared" si="15"/>
        <v>0</v>
      </c>
      <c r="AY37" s="23">
        <f t="shared" si="16"/>
        <v>0</v>
      </c>
      <c r="AZ37" s="23">
        <f t="shared" si="17"/>
        <v>0</v>
      </c>
      <c r="BA37" s="23">
        <f t="shared" si="18"/>
        <v>0</v>
      </c>
      <c r="BB37" s="27">
        <f t="shared" si="19"/>
        <v>0</v>
      </c>
      <c r="BC37" s="226">
        <f t="shared" si="20"/>
        <v>0</v>
      </c>
    </row>
    <row r="38" spans="1:57" ht="15.75" thickBot="1" x14ac:dyDescent="0.3">
      <c r="A38" s="14">
        <f t="shared" si="1"/>
        <v>26</v>
      </c>
      <c r="B38" s="102"/>
      <c r="C38" s="103"/>
      <c r="D38" s="95"/>
      <c r="E38" s="104"/>
      <c r="F38" s="178"/>
      <c r="G38" s="53">
        <f>IF(F38="",0,VLOOKUP(F38,'points ind'!$A$2:$B$52,2,FALSE))</f>
        <v>0</v>
      </c>
      <c r="H38" s="51">
        <f>IF(F38="",0,VLOOKUP(F38,'points clubs'!$A$2:$B$51,2,FALSE))</f>
        <v>0</v>
      </c>
      <c r="I38" s="52"/>
      <c r="J38" s="53">
        <f>IF(I38="",0,VLOOKUP(I38,'points ind'!$A$2:$B$52,2,FALSE))</f>
        <v>0</v>
      </c>
      <c r="K38" s="51">
        <f>IF(I38="",0,VLOOKUP(I38,'points clubs'!$A$2:$B$51,2,FALSE))</f>
        <v>0</v>
      </c>
      <c r="L38" s="41"/>
      <c r="M38" s="25">
        <f>IF(L38="",0,VLOOKUP(L38,'points ind'!$A$2:$B$52,2,FALSE))</f>
        <v>0</v>
      </c>
      <c r="N38" s="48">
        <f>IF(L38="",0,VLOOKUP(L38,'points clubs'!$A$2:$B$51,2,FALSE))</f>
        <v>0</v>
      </c>
      <c r="O38" s="52"/>
      <c r="P38" s="53">
        <f>IF(O38="",0,VLOOKUP(O38,'points ind'!$A$2:$B$52,2,FALSE))</f>
        <v>0</v>
      </c>
      <c r="Q38" s="51">
        <f>IF(O38="",0,VLOOKUP(O38,'points clubs'!$A$2:$B$51,2,FALSE))</f>
        <v>0</v>
      </c>
      <c r="R38" s="41"/>
      <c r="S38" s="25">
        <f>IF(R38="",0,VLOOKUP(R38,'points ind'!$A$2:$B$52,2,FALSE))</f>
        <v>0</v>
      </c>
      <c r="T38" s="48">
        <f>IF(R38="",0,VLOOKUP(R38,'points clubs'!$A$2:$B$51,2,FALSE))</f>
        <v>0</v>
      </c>
      <c r="U38" s="41"/>
      <c r="V38" s="25">
        <f>IF(U38="",0,VLOOKUP(U38,'points ind'!$A$2:$B$52,2,FALSE))</f>
        <v>0</v>
      </c>
      <c r="W38" s="48">
        <f>IF(U38="",0,VLOOKUP(U38,'points clubs'!$A$2:$B$51,2,FALSE))</f>
        <v>0</v>
      </c>
      <c r="X38" s="41"/>
      <c r="Y38" s="25">
        <f>IF(X38="",0,VLOOKUP(X38,'points ind'!$A$2:$B$52,2,FALSE))</f>
        <v>0</v>
      </c>
      <c r="Z38" s="48">
        <f>IF(X38="",0,VLOOKUP(X38,'points clubs'!$A$2:$B$51,2,FALSE))</f>
        <v>0</v>
      </c>
      <c r="AA38" s="261"/>
      <c r="AB38" s="262">
        <f>IF(AA38="",0,VLOOKUP(AA38,'points ind'!$A$2:$B$52,2,FALSE))</f>
        <v>0</v>
      </c>
      <c r="AC38" s="263">
        <f>IF(AA38="",0,VLOOKUP(AA38,'points clubs'!$A$2:$B$51,2,FALSE))</f>
        <v>0</v>
      </c>
      <c r="AD38" s="41"/>
      <c r="AE38" s="25">
        <f>IF(AD38="",0,VLOOKUP(AD38,'points ind'!$A$2:$B$52,2,FALSE))</f>
        <v>0</v>
      </c>
      <c r="AF38" s="48">
        <f>IF(AD38="",0,VLOOKUP(AD38,'points clubs'!$A$2:$B$51,2,FALSE))</f>
        <v>0</v>
      </c>
      <c r="AG38" s="41"/>
      <c r="AH38" s="25">
        <f>IF(AG38="",0,VLOOKUP(AG38,'points ind'!$A$2:$B$52,2,FALSE))</f>
        <v>0</v>
      </c>
      <c r="AI38" s="48">
        <f>IF(AG38="",0,VLOOKUP(AG38,'points clubs'!$A$2:$B$51,2,FALSE))</f>
        <v>0</v>
      </c>
      <c r="AJ38" s="26">
        <f t="shared" si="2"/>
        <v>0</v>
      </c>
      <c r="AK38" s="63">
        <f t="shared" si="3"/>
        <v>26</v>
      </c>
      <c r="AL38" s="257">
        <f>IF(AG38&gt;0,(LARGE((G38,M38,P38,S38,V38,Y38,AB38,AE38),1)+LARGE((G38,M38,P38,S38,V38,Y38,AB38,AE38),2)+LARGE((G38,M38,P38,S38,V38,Y38,AB38,AE38),3)+LARGE((G38,M38,P38,S38,V38,Y38,AB38,AE38),4)+AH38),(LARGE((G38,M38,P38,S38,V38,Y38,AB38,AE38),1)+LARGE((G38,M38,P38,S38,V38,Y38,AB38,AE38),2)+LARGE((G38,M38,P38,S38,V38,Y38,AB38,AE38),3)+LARGE((G38,M38,P38,S38,V38,Y38,AB38,AE38),4)+LARGE((G38,M38,P38,S38,V38,Y38,AB38,AE38),5)))</f>
        <v>0</v>
      </c>
      <c r="AM38" s="258">
        <f t="shared" si="4"/>
        <v>26</v>
      </c>
      <c r="AN38" s="22">
        <f t="shared" si="5"/>
        <v>0</v>
      </c>
      <c r="AO38" s="23">
        <f t="shared" si="6"/>
        <v>0</v>
      </c>
      <c r="AP38" s="23">
        <f t="shared" si="7"/>
        <v>0</v>
      </c>
      <c r="AQ38" s="23">
        <f t="shared" si="8"/>
        <v>0</v>
      </c>
      <c r="AR38" s="23">
        <f t="shared" si="9"/>
        <v>0</v>
      </c>
      <c r="AS38" s="23">
        <f t="shared" si="10"/>
        <v>0</v>
      </c>
      <c r="AT38" s="23">
        <f t="shared" si="11"/>
        <v>0</v>
      </c>
      <c r="AU38" s="23">
        <f t="shared" si="12"/>
        <v>0</v>
      </c>
      <c r="AV38" s="23">
        <f t="shared" si="13"/>
        <v>0</v>
      </c>
      <c r="AW38" s="23">
        <f t="shared" si="14"/>
        <v>0</v>
      </c>
      <c r="AX38" s="23">
        <f t="shared" si="15"/>
        <v>0</v>
      </c>
      <c r="AY38" s="23">
        <f t="shared" si="16"/>
        <v>0</v>
      </c>
      <c r="AZ38" s="23">
        <f t="shared" si="17"/>
        <v>0</v>
      </c>
      <c r="BA38" s="23">
        <f t="shared" si="18"/>
        <v>0</v>
      </c>
      <c r="BB38" s="27">
        <f t="shared" si="19"/>
        <v>0</v>
      </c>
      <c r="BC38" s="226">
        <f t="shared" si="20"/>
        <v>0</v>
      </c>
    </row>
    <row r="39" spans="1:57" ht="15.75" thickBot="1" x14ac:dyDescent="0.3">
      <c r="A39" s="14">
        <f t="shared" si="1"/>
        <v>26</v>
      </c>
      <c r="B39" s="28"/>
      <c r="C39" s="29"/>
      <c r="D39" s="30"/>
      <c r="E39" s="143"/>
      <c r="F39" s="152"/>
      <c r="G39" s="53">
        <f>IF(F39="",0,VLOOKUP(F39,'points ind'!$A$2:$B$52,2,FALSE))</f>
        <v>0</v>
      </c>
      <c r="H39" s="51">
        <f>IF(F39="",0,VLOOKUP(F39,'points clubs'!$A$2:$B$51,2,FALSE))</f>
        <v>0</v>
      </c>
      <c r="I39" s="54"/>
      <c r="J39" s="53">
        <f>IF(I39="",0,VLOOKUP(I39,'points ind'!$A$2:$B$52,2,FALSE))</f>
        <v>0</v>
      </c>
      <c r="K39" s="51">
        <f>IF(I39="",0,VLOOKUP(I39,'points clubs'!$A$2:$B$51,2,FALSE))</f>
        <v>0</v>
      </c>
      <c r="L39" s="42"/>
      <c r="M39" s="25">
        <f>IF(L39="",0,VLOOKUP(L39,'points ind'!$A$2:$B$52,2,FALSE))</f>
        <v>0</v>
      </c>
      <c r="N39" s="48">
        <f>IF(L39="",0,VLOOKUP(L39,'points clubs'!$A$2:$B$51,2,FALSE))</f>
        <v>0</v>
      </c>
      <c r="O39" s="54"/>
      <c r="P39" s="53">
        <f>IF(O39="",0,VLOOKUP(O39,'points ind'!$A$2:$B$52,2,FALSE))</f>
        <v>0</v>
      </c>
      <c r="Q39" s="51">
        <f>IF(O39="",0,VLOOKUP(O39,'points clubs'!$A$2:$B$51,2,FALSE))</f>
        <v>0</v>
      </c>
      <c r="R39" s="42"/>
      <c r="S39" s="25">
        <f>IF(R39="",0,VLOOKUP(R39,'points ind'!$A$2:$B$52,2,FALSE))</f>
        <v>0</v>
      </c>
      <c r="T39" s="48">
        <f>IF(R39="",0,VLOOKUP(R39,'points clubs'!$A$2:$B$51,2,FALSE))</f>
        <v>0</v>
      </c>
      <c r="U39" s="42"/>
      <c r="V39" s="25">
        <f>IF(U39="",0,VLOOKUP(U39,'points ind'!$A$2:$B$52,2,FALSE))</f>
        <v>0</v>
      </c>
      <c r="W39" s="48">
        <f>IF(U39="",0,VLOOKUP(U39,'points clubs'!$A$2:$B$51,2,FALSE))</f>
        <v>0</v>
      </c>
      <c r="X39" s="42"/>
      <c r="Y39" s="25">
        <f>IF(X39="",0,VLOOKUP(X39,'points ind'!$A$2:$B$52,2,FALSE))</f>
        <v>0</v>
      </c>
      <c r="Z39" s="48">
        <f>IF(X39="",0,VLOOKUP(X39,'points clubs'!$A$2:$B$51,2,FALSE))</f>
        <v>0</v>
      </c>
      <c r="AA39" s="264"/>
      <c r="AB39" s="262">
        <f>IF(AA39="",0,VLOOKUP(AA39,'points ind'!$A$2:$B$52,2,FALSE))</f>
        <v>0</v>
      </c>
      <c r="AC39" s="263">
        <f>IF(AA39="",0,VLOOKUP(AA39,'points clubs'!$A$2:$B$51,2,FALSE))</f>
        <v>0</v>
      </c>
      <c r="AD39" s="42"/>
      <c r="AE39" s="25">
        <f>IF(AD39="",0,VLOOKUP(AD39,'points ind'!$A$2:$B$52,2,FALSE))</f>
        <v>0</v>
      </c>
      <c r="AF39" s="48">
        <f>IF(AD39="",0,VLOOKUP(AD39,'points clubs'!$A$2:$B$51,2,FALSE))</f>
        <v>0</v>
      </c>
      <c r="AG39" s="42"/>
      <c r="AH39" s="25">
        <f>IF(AG39="",0,VLOOKUP(AG39,'points ind'!$A$2:$B$52,2,FALSE))</f>
        <v>0</v>
      </c>
      <c r="AI39" s="48">
        <f>IF(AG39="",0,VLOOKUP(AG39,'points clubs'!$A$2:$B$51,2,FALSE))</f>
        <v>0</v>
      </c>
      <c r="AJ39" s="26">
        <f t="shared" si="2"/>
        <v>0</v>
      </c>
      <c r="AK39" s="63">
        <f t="shared" si="3"/>
        <v>26</v>
      </c>
      <c r="AL39" s="257">
        <f>IF(AG39&gt;0,(LARGE((G39,M39,P39,S39,V39,Y39,AB39,AE39),1)+LARGE((G39,M39,P39,S39,V39,Y39,AB39,AE39),2)+LARGE((G39,M39,P39,S39,V39,Y39,AB39,AE39),3)+LARGE((G39,M39,P39,S39,V39,Y39,AB39,AE39),4)+AH39),(LARGE((G39,M39,P39,S39,V39,Y39,AB39,AE39),1)+LARGE((G39,M39,P39,S39,V39,Y39,AB39,AE39),2)+LARGE((G39,M39,P39,S39,V39,Y39,AB39,AE39),3)+LARGE((G39,M39,P39,S39,V39,Y39,AB39,AE39),4)+LARGE((G39,M39,P39,S39,V39,Y39,AB39,AE39),5)))</f>
        <v>0</v>
      </c>
      <c r="AM39" s="258">
        <f t="shared" si="4"/>
        <v>26</v>
      </c>
      <c r="AN39" s="22">
        <f t="shared" si="5"/>
        <v>0</v>
      </c>
      <c r="AO39" s="23">
        <f t="shared" si="6"/>
        <v>0</v>
      </c>
      <c r="AP39" s="23">
        <f t="shared" si="7"/>
        <v>0</v>
      </c>
      <c r="AQ39" s="23">
        <f t="shared" si="8"/>
        <v>0</v>
      </c>
      <c r="AR39" s="23">
        <f t="shared" si="9"/>
        <v>0</v>
      </c>
      <c r="AS39" s="23">
        <f t="shared" si="10"/>
        <v>0</v>
      </c>
      <c r="AT39" s="23">
        <f t="shared" si="11"/>
        <v>0</v>
      </c>
      <c r="AU39" s="23">
        <f t="shared" si="12"/>
        <v>0</v>
      </c>
      <c r="AV39" s="23">
        <f t="shared" si="13"/>
        <v>0</v>
      </c>
      <c r="AW39" s="23">
        <f t="shared" si="14"/>
        <v>0</v>
      </c>
      <c r="AX39" s="23">
        <f t="shared" si="15"/>
        <v>0</v>
      </c>
      <c r="AY39" s="23">
        <f t="shared" si="16"/>
        <v>0</v>
      </c>
      <c r="AZ39" s="23">
        <f t="shared" si="17"/>
        <v>0</v>
      </c>
      <c r="BA39" s="23">
        <f t="shared" si="18"/>
        <v>0</v>
      </c>
      <c r="BB39" s="27">
        <f t="shared" si="19"/>
        <v>0</v>
      </c>
      <c r="BC39" s="226">
        <f t="shared" si="20"/>
        <v>0</v>
      </c>
    </row>
    <row r="40" spans="1:57" ht="15.75" thickBot="1" x14ac:dyDescent="0.3">
      <c r="A40" s="14">
        <f t="shared" si="1"/>
        <v>26</v>
      </c>
      <c r="B40" s="34"/>
      <c r="C40" s="35"/>
      <c r="D40" s="69"/>
      <c r="E40" s="144"/>
      <c r="F40" s="153"/>
      <c r="G40" s="56">
        <f>IF(F40="",0,VLOOKUP(F40,'points ind'!$A$2:$B$52,2,FALSE))</f>
        <v>0</v>
      </c>
      <c r="H40" s="57">
        <f>IF(F40="",0,VLOOKUP(F40,'points clubs'!$A$2:$B$51,2,FALSE))</f>
        <v>0</v>
      </c>
      <c r="I40" s="55"/>
      <c r="J40" s="56">
        <f>IF(I40="",0,VLOOKUP(I40,'points ind'!$A$2:$B$52,2,FALSE))</f>
        <v>0</v>
      </c>
      <c r="K40" s="57">
        <f>IF(I40="",0,VLOOKUP(I40,'points clubs'!$A$2:$B$51,2,FALSE))</f>
        <v>0</v>
      </c>
      <c r="L40" s="43"/>
      <c r="M40" s="44">
        <f>IF(L40="",0,VLOOKUP(L40,'points ind'!$A$2:$B$52,2,FALSE))</f>
        <v>0</v>
      </c>
      <c r="N40" s="49">
        <f>IF(L40="",0,VLOOKUP(L40,'points clubs'!$A$2:$B$51,2,FALSE))</f>
        <v>0</v>
      </c>
      <c r="O40" s="55"/>
      <c r="P40" s="56">
        <f>IF(O40="",0,VLOOKUP(O40,'points ind'!$A$2:$B$52,2,FALSE))</f>
        <v>0</v>
      </c>
      <c r="Q40" s="57">
        <f>IF(O40="",0,VLOOKUP(O40,'points clubs'!$A$2:$B$51,2,FALSE))</f>
        <v>0</v>
      </c>
      <c r="R40" s="43"/>
      <c r="S40" s="44">
        <f>IF(R40="",0,VLOOKUP(R40,'points ind'!$A$2:$B$52,2,FALSE))</f>
        <v>0</v>
      </c>
      <c r="T40" s="49">
        <f>IF(R40="",0,VLOOKUP(R40,'points clubs'!$A$2:$B$51,2,FALSE))</f>
        <v>0</v>
      </c>
      <c r="U40" s="43"/>
      <c r="V40" s="44">
        <f>IF(U40="",0,VLOOKUP(U40,'points ind'!$A$2:$B$52,2,FALSE))</f>
        <v>0</v>
      </c>
      <c r="W40" s="49">
        <f>IF(U40="",0,VLOOKUP(U40,'points clubs'!$A$2:$B$51,2,FALSE))</f>
        <v>0</v>
      </c>
      <c r="X40" s="43"/>
      <c r="Y40" s="44">
        <f>IF(X40="",0,VLOOKUP(X40,'points ind'!$A$2:$B$52,2,FALSE))</f>
        <v>0</v>
      </c>
      <c r="Z40" s="49">
        <f>IF(X40="",0,VLOOKUP(X40,'points clubs'!$A$2:$B$51,2,FALSE))</f>
        <v>0</v>
      </c>
      <c r="AA40" s="268"/>
      <c r="AB40" s="269">
        <f>IF(AA40="",0,VLOOKUP(AA40,'points ind'!$A$2:$B$52,2,FALSE))</f>
        <v>0</v>
      </c>
      <c r="AC40" s="270">
        <f>IF(AA40="",0,VLOOKUP(AA40,'points clubs'!$A$2:$B$51,2,FALSE))</f>
        <v>0</v>
      </c>
      <c r="AD40" s="43"/>
      <c r="AE40" s="44">
        <f>IF(AD40="",0,VLOOKUP(AD40,'points ind'!$A$2:$B$52,2,FALSE))</f>
        <v>0</v>
      </c>
      <c r="AF40" s="49">
        <f>IF(AD40="",0,VLOOKUP(AD40,'points clubs'!$A$2:$B$51,2,FALSE))</f>
        <v>0</v>
      </c>
      <c r="AG40" s="43"/>
      <c r="AH40" s="44">
        <f>IF(AG40="",0,VLOOKUP(AG40,'points ind'!$A$2:$B$52,2,FALSE))</f>
        <v>0</v>
      </c>
      <c r="AI40" s="49">
        <f>IF(AG40="",0,VLOOKUP(AG40,'points clubs'!$A$2:$B$51,2,FALSE))</f>
        <v>0</v>
      </c>
      <c r="AJ40" s="33">
        <f t="shared" si="2"/>
        <v>0</v>
      </c>
      <c r="AK40" s="71">
        <f t="shared" si="3"/>
        <v>26</v>
      </c>
      <c r="AL40" s="257">
        <f>IF(AG40&gt;0,(LARGE((G40,M40,P40,S40,V40,Y40,AB40,AE40),1)+LARGE((G40,M40,P40,S40,V40,Y40,AB40,AE40),2)+LARGE((G40,M40,P40,S40,V40,Y40,AB40,AE40),3)+LARGE((G40,M40,P40,S40,V40,Y40,AB40,AE40),4)+AH40),(LARGE((G40,M40,P40,S40,V40,Y40,AB40,AE40),1)+LARGE((G40,M40,P40,S40,V40,Y40,AB40,AE40),2)+LARGE((G40,M40,P40,S40,V40,Y40,AB40,AE40),3)+LARGE((G40,M40,P40,S40,V40,Y40,AB40,AE40),4)+LARGE((G40,M40,P40,S40,V40,Y40,AB40,AE40),5)))</f>
        <v>0</v>
      </c>
      <c r="AM40" s="258">
        <f t="shared" si="4"/>
        <v>26</v>
      </c>
      <c r="AN40" s="64">
        <f t="shared" si="5"/>
        <v>0</v>
      </c>
      <c r="AO40" s="31">
        <f t="shared" si="6"/>
        <v>0</v>
      </c>
      <c r="AP40" s="31">
        <f t="shared" si="7"/>
        <v>0</v>
      </c>
      <c r="AQ40" s="31">
        <f t="shared" si="8"/>
        <v>0</v>
      </c>
      <c r="AR40" s="31">
        <f t="shared" si="9"/>
        <v>0</v>
      </c>
      <c r="AS40" s="31">
        <f t="shared" si="10"/>
        <v>0</v>
      </c>
      <c r="AT40" s="31">
        <f t="shared" si="11"/>
        <v>0</v>
      </c>
      <c r="AU40" s="31">
        <f t="shared" si="12"/>
        <v>0</v>
      </c>
      <c r="AV40" s="31">
        <f t="shared" si="13"/>
        <v>0</v>
      </c>
      <c r="AW40" s="31">
        <f t="shared" si="14"/>
        <v>0</v>
      </c>
      <c r="AX40" s="31">
        <f t="shared" si="15"/>
        <v>0</v>
      </c>
      <c r="AY40" s="31">
        <f t="shared" si="16"/>
        <v>0</v>
      </c>
      <c r="AZ40" s="31">
        <f t="shared" si="17"/>
        <v>0</v>
      </c>
      <c r="BA40" s="31">
        <f t="shared" si="18"/>
        <v>0</v>
      </c>
      <c r="BB40" s="32">
        <f t="shared" si="19"/>
        <v>0</v>
      </c>
      <c r="BC40" s="226">
        <f t="shared" si="20"/>
        <v>0</v>
      </c>
    </row>
    <row r="41" spans="1:57" s="50" customFormat="1" x14ac:dyDescent="0.2">
      <c r="A41" s="58"/>
      <c r="B41" s="58"/>
      <c r="C41" s="58"/>
      <c r="D41" s="58"/>
      <c r="E41" s="58"/>
      <c r="F41" s="59"/>
      <c r="G41" s="60"/>
      <c r="H41" s="60"/>
      <c r="I41" s="59"/>
      <c r="J41" s="60"/>
      <c r="K41" s="59"/>
      <c r="L41" s="60"/>
      <c r="M41" s="59"/>
      <c r="N41" s="60"/>
      <c r="O41" s="59"/>
      <c r="P41" s="60"/>
      <c r="Q41" s="59"/>
      <c r="R41" s="60"/>
      <c r="S41" s="59"/>
      <c r="T41" s="60"/>
      <c r="U41" s="58"/>
      <c r="W41" s="58"/>
      <c r="X41" s="58"/>
      <c r="Y41" s="58"/>
      <c r="AJ41" s="61"/>
      <c r="AK41" s="61"/>
      <c r="AL41" s="231"/>
      <c r="AM41" s="231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61"/>
      <c r="BD41" s="58"/>
      <c r="BE41" s="58"/>
    </row>
    <row r="42" spans="1:57" s="50" customFormat="1" x14ac:dyDescent="0.2">
      <c r="A42" s="58"/>
      <c r="B42" s="58"/>
      <c r="C42" s="58"/>
      <c r="D42" s="58"/>
      <c r="E42" s="58"/>
      <c r="F42" s="59"/>
      <c r="G42" s="60"/>
      <c r="H42" s="60"/>
      <c r="I42" s="59"/>
      <c r="J42" s="60"/>
      <c r="K42" s="59"/>
      <c r="L42" s="60"/>
      <c r="M42" s="59"/>
      <c r="N42" s="60"/>
      <c r="O42" s="59"/>
      <c r="P42" s="60"/>
      <c r="Q42" s="59"/>
      <c r="R42" s="60"/>
      <c r="S42" s="59"/>
      <c r="T42" s="60"/>
      <c r="U42" s="58"/>
      <c r="W42" s="58"/>
      <c r="X42" s="58"/>
      <c r="Y42" s="58"/>
      <c r="AJ42" s="61"/>
      <c r="AK42" s="61"/>
      <c r="AL42" s="231"/>
      <c r="AM42" s="231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61"/>
      <c r="BD42" s="58"/>
      <c r="BE42" s="58"/>
    </row>
    <row r="43" spans="1:57" s="50" customFormat="1" x14ac:dyDescent="0.2">
      <c r="A43" s="58"/>
      <c r="B43" s="58"/>
      <c r="C43" s="58"/>
      <c r="D43" s="58"/>
      <c r="E43" s="58"/>
      <c r="F43" s="59"/>
      <c r="G43" s="60"/>
      <c r="H43" s="60"/>
      <c r="I43" s="59"/>
      <c r="J43" s="60"/>
      <c r="K43" s="59"/>
      <c r="L43" s="60"/>
      <c r="M43" s="59"/>
      <c r="N43" s="60"/>
      <c r="O43" s="59"/>
      <c r="P43" s="60"/>
      <c r="Q43" s="59"/>
      <c r="R43" s="60"/>
      <c r="S43" s="59"/>
      <c r="T43" s="60"/>
      <c r="U43" s="58"/>
      <c r="W43" s="58"/>
      <c r="X43" s="58"/>
      <c r="Y43" s="58"/>
      <c r="AJ43" s="61"/>
      <c r="AK43" s="61"/>
      <c r="AL43" s="231"/>
      <c r="AM43" s="231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61"/>
      <c r="BD43" s="58"/>
      <c r="BE43" s="58"/>
    </row>
    <row r="44" spans="1:57" s="50" customFormat="1" x14ac:dyDescent="0.2">
      <c r="A44" s="58"/>
      <c r="B44" s="58"/>
      <c r="C44" s="58"/>
      <c r="D44" s="58"/>
      <c r="E44" s="58"/>
      <c r="F44" s="59"/>
      <c r="G44" s="60"/>
      <c r="H44" s="60"/>
      <c r="I44" s="59"/>
      <c r="J44" s="60"/>
      <c r="K44" s="59"/>
      <c r="L44" s="60"/>
      <c r="M44" s="59"/>
      <c r="N44" s="60"/>
      <c r="O44" s="59"/>
      <c r="P44" s="60"/>
      <c r="Q44" s="59"/>
      <c r="R44" s="60"/>
      <c r="S44" s="59"/>
      <c r="T44" s="60"/>
      <c r="U44" s="58"/>
      <c r="W44" s="58"/>
      <c r="X44" s="58"/>
      <c r="Y44" s="58"/>
      <c r="AJ44" s="61"/>
      <c r="AK44" s="61"/>
      <c r="AL44" s="231"/>
      <c r="AM44" s="231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61"/>
      <c r="BD44" s="58"/>
      <c r="BE44" s="58"/>
    </row>
    <row r="45" spans="1:57" s="50" customFormat="1" x14ac:dyDescent="0.2">
      <c r="A45" s="58"/>
      <c r="B45" s="58"/>
      <c r="C45" s="58"/>
      <c r="D45" s="58"/>
      <c r="E45" s="58"/>
      <c r="F45" s="59"/>
      <c r="G45" s="60"/>
      <c r="H45" s="60"/>
      <c r="I45" s="59"/>
      <c r="J45" s="60"/>
      <c r="K45" s="59"/>
      <c r="L45" s="60"/>
      <c r="M45" s="59"/>
      <c r="N45" s="60"/>
      <c r="O45" s="59"/>
      <c r="P45" s="60"/>
      <c r="Q45" s="59"/>
      <c r="R45" s="60"/>
      <c r="S45" s="59"/>
      <c r="T45" s="60"/>
      <c r="U45" s="58"/>
      <c r="W45" s="58"/>
      <c r="X45" s="58"/>
      <c r="Y45" s="58"/>
      <c r="AJ45" s="61"/>
      <c r="AK45" s="61"/>
      <c r="AL45" s="231"/>
      <c r="AM45" s="231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61"/>
      <c r="BD45" s="58"/>
      <c r="BE45" s="58"/>
    </row>
    <row r="46" spans="1:57" s="50" customFormat="1" x14ac:dyDescent="0.2">
      <c r="A46" s="58"/>
      <c r="B46" s="58"/>
      <c r="C46" s="58"/>
      <c r="D46" s="58"/>
      <c r="E46" s="58"/>
      <c r="F46" s="59"/>
      <c r="G46" s="60"/>
      <c r="H46" s="60"/>
      <c r="I46" s="59"/>
      <c r="J46" s="60"/>
      <c r="K46" s="59"/>
      <c r="L46" s="60"/>
      <c r="M46" s="59"/>
      <c r="N46" s="60"/>
      <c r="O46" s="59"/>
      <c r="P46" s="60"/>
      <c r="Q46" s="59"/>
      <c r="R46" s="60"/>
      <c r="S46" s="59"/>
      <c r="T46" s="60"/>
      <c r="U46" s="58"/>
      <c r="W46" s="58"/>
      <c r="X46" s="58"/>
      <c r="Y46" s="58"/>
      <c r="AJ46" s="61"/>
      <c r="AK46" s="61"/>
      <c r="AL46" s="231"/>
      <c r="AM46" s="231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61"/>
      <c r="BD46" s="58"/>
      <c r="BE46" s="58"/>
    </row>
    <row r="47" spans="1:57" s="50" customFormat="1" x14ac:dyDescent="0.2">
      <c r="A47" s="58"/>
      <c r="B47" s="58"/>
      <c r="C47" s="58"/>
      <c r="D47" s="58"/>
      <c r="E47" s="58"/>
      <c r="F47" s="59"/>
      <c r="G47" s="60"/>
      <c r="H47" s="60"/>
      <c r="I47" s="59"/>
      <c r="J47" s="60"/>
      <c r="K47" s="59"/>
      <c r="L47" s="60"/>
      <c r="M47" s="59"/>
      <c r="N47" s="60"/>
      <c r="O47" s="59"/>
      <c r="P47" s="60"/>
      <c r="Q47" s="59"/>
      <c r="R47" s="60"/>
      <c r="S47" s="59"/>
      <c r="T47" s="60"/>
      <c r="U47" s="58"/>
      <c r="W47" s="58"/>
      <c r="X47" s="58"/>
      <c r="Y47" s="58"/>
      <c r="AJ47" s="61"/>
      <c r="AK47" s="61"/>
      <c r="AL47" s="231"/>
      <c r="AM47" s="231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61"/>
      <c r="BD47" s="58"/>
      <c r="BE47" s="58"/>
    </row>
    <row r="48" spans="1:57" s="50" customFormat="1" x14ac:dyDescent="0.2">
      <c r="A48" s="58"/>
      <c r="B48" s="58"/>
      <c r="C48" s="58"/>
      <c r="D48" s="58"/>
      <c r="E48" s="58"/>
      <c r="F48" s="59"/>
      <c r="G48" s="60"/>
      <c r="H48" s="60"/>
      <c r="I48" s="59"/>
      <c r="J48" s="60"/>
      <c r="K48" s="59"/>
      <c r="L48" s="60"/>
      <c r="M48" s="59"/>
      <c r="N48" s="60"/>
      <c r="O48" s="59"/>
      <c r="P48" s="60"/>
      <c r="Q48" s="59"/>
      <c r="R48" s="60"/>
      <c r="S48" s="59"/>
      <c r="T48" s="60"/>
      <c r="U48" s="58"/>
      <c r="W48" s="58"/>
      <c r="X48" s="58"/>
      <c r="Y48" s="58"/>
      <c r="AJ48" s="61"/>
      <c r="AK48" s="61"/>
      <c r="AL48" s="231"/>
      <c r="AM48" s="231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61"/>
      <c r="BD48" s="58"/>
      <c r="BE48" s="58"/>
    </row>
    <row r="49" spans="6:55" s="58" customFormat="1" x14ac:dyDescent="0.2">
      <c r="F49" s="59"/>
      <c r="G49" s="60"/>
      <c r="H49" s="60"/>
      <c r="I49" s="59"/>
      <c r="J49" s="60"/>
      <c r="K49" s="59"/>
      <c r="L49" s="60"/>
      <c r="M49" s="59"/>
      <c r="N49" s="60"/>
      <c r="O49" s="59"/>
      <c r="P49" s="60"/>
      <c r="Q49" s="59"/>
      <c r="R49" s="60"/>
      <c r="S49" s="59"/>
      <c r="T49" s="60"/>
      <c r="V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61"/>
      <c r="AK49" s="61"/>
      <c r="AL49" s="231"/>
      <c r="AM49" s="231"/>
      <c r="BC49" s="61"/>
    </row>
    <row r="50" spans="6:55" x14ac:dyDescent="0.2">
      <c r="AJ50" s="61"/>
      <c r="AK50" s="61"/>
      <c r="AL50" s="61"/>
      <c r="AM50" s="61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61"/>
    </row>
    <row r="51" spans="6:55" x14ac:dyDescent="0.2">
      <c r="AJ51" s="61"/>
      <c r="AK51" s="61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61"/>
    </row>
    <row r="52" spans="6:55" x14ac:dyDescent="0.2">
      <c r="AJ52" s="61"/>
      <c r="AK52" s="61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61"/>
    </row>
    <row r="53" spans="6:55" x14ac:dyDescent="0.2">
      <c r="AJ53" s="61"/>
      <c r="AK53" s="61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61"/>
    </row>
    <row r="54" spans="6:55" x14ac:dyDescent="0.2">
      <c r="AJ54" s="61"/>
      <c r="AK54" s="61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61"/>
    </row>
    <row r="55" spans="6:55" x14ac:dyDescent="0.2">
      <c r="AJ55" s="61"/>
      <c r="AK55" s="61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61"/>
    </row>
    <row r="56" spans="6:55" x14ac:dyDescent="0.2">
      <c r="AJ56" s="61"/>
      <c r="AK56" s="61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61"/>
    </row>
    <row r="57" spans="6:55" x14ac:dyDescent="0.2">
      <c r="AJ57" s="61"/>
      <c r="AK57" s="61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61"/>
    </row>
    <row r="58" spans="6:55" x14ac:dyDescent="0.2">
      <c r="AJ58" s="61"/>
      <c r="AK58" s="61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61"/>
    </row>
    <row r="59" spans="6:55" x14ac:dyDescent="0.2">
      <c r="AJ59" s="61"/>
      <c r="AK59" s="61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61"/>
    </row>
    <row r="60" spans="6:55" x14ac:dyDescent="0.2">
      <c r="AJ60" s="61"/>
      <c r="AK60" s="61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61"/>
    </row>
    <row r="61" spans="6:55" x14ac:dyDescent="0.2">
      <c r="AJ61" s="61"/>
      <c r="AK61" s="61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61"/>
    </row>
    <row r="62" spans="6:55" x14ac:dyDescent="0.2">
      <c r="AJ62" s="61"/>
      <c r="AK62" s="61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61"/>
    </row>
    <row r="63" spans="6:55" x14ac:dyDescent="0.2">
      <c r="AJ63" s="61"/>
      <c r="AK63" s="61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61"/>
    </row>
    <row r="64" spans="6:55" x14ac:dyDescent="0.2">
      <c r="AJ64" s="61"/>
      <c r="AK64" s="61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61"/>
    </row>
    <row r="65" spans="36:55" x14ac:dyDescent="0.2">
      <c r="AJ65" s="61"/>
      <c r="AK65" s="61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1"/>
    </row>
    <row r="66" spans="36:55" x14ac:dyDescent="0.2">
      <c r="AJ66" s="61"/>
      <c r="AK66" s="61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1"/>
    </row>
    <row r="67" spans="36:55" x14ac:dyDescent="0.2">
      <c r="BC67" s="61"/>
    </row>
    <row r="68" spans="36:55" x14ac:dyDescent="0.2">
      <c r="BC68" s="61"/>
    </row>
    <row r="69" spans="36:55" x14ac:dyDescent="0.2">
      <c r="BC69" s="61"/>
    </row>
    <row r="70" spans="36:55" x14ac:dyDescent="0.2">
      <c r="BC70" s="61"/>
    </row>
    <row r="71" spans="36:55" x14ac:dyDescent="0.2">
      <c r="BC71" s="61"/>
    </row>
    <row r="72" spans="36:55" x14ac:dyDescent="0.2">
      <c r="BC72" s="61"/>
    </row>
    <row r="73" spans="36:55" x14ac:dyDescent="0.2">
      <c r="BC73" s="61"/>
    </row>
    <row r="74" spans="36:55" x14ac:dyDescent="0.2">
      <c r="BC74" s="61"/>
    </row>
    <row r="75" spans="36:55" x14ac:dyDescent="0.2">
      <c r="BC75" s="61"/>
    </row>
  </sheetData>
  <sortState ref="A10:AM40">
    <sortCondition ref="A10"/>
  </sortState>
  <mergeCells count="18">
    <mergeCell ref="AL8:AM8"/>
    <mergeCell ref="AA8:AC8"/>
    <mergeCell ref="AJ8:AK8"/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</mergeCells>
  <hyperlinks>
    <hyperlink ref="B18" r:id="rId1" display="http://www.ffs.fr/ski-fond/competitions/fiche-individuelle?licence=2265148"/>
    <hyperlink ref="B26" r:id="rId2" display="http://www.ffs.fr/ski-fond/competitions/fiche-individuelle?licence=2356488"/>
    <hyperlink ref="B19" r:id="rId3" display="http://www.ffs.fr/ski-fond/competitions/fiche-individuelle?licence=2613018"/>
    <hyperlink ref="B28" r:id="rId4" display="http://www.ffs.fr/ski-fond/competitions/fiche-individuelle?licence=2620599"/>
    <hyperlink ref="B29" r:id="rId5" display="http://www.ffs.fr/ski-fond/competitions/fiche-individuelle?licence=2654516"/>
    <hyperlink ref="B20" r:id="rId6" display="http://www.ffs.fr/ski-fond/competitions/fiche-individuelle?licence=2637325"/>
    <hyperlink ref="B22" r:id="rId7" display="http://www.ffs.fr/ski-fond/competitions/fiche-individuelle?licence=2631420"/>
    <hyperlink ref="B23" r:id="rId8" display="http://www.ffs.fr/ski-fond/competitions/fiche-individuelle?licence=2601213"/>
    <hyperlink ref="B32" r:id="rId9" display="http://www.ffs.fr/ski-fond/competitions/fiche-individuelle?licence=2677689"/>
    <hyperlink ref="B33" r:id="rId10" display="http://www.ffs.fr/ski-fond/competitions/fiche-individuelle?licence=1343064"/>
    <hyperlink ref="B12" r:id="rId11" display="http://www.ffs.fr/ski-fond/competitions/fiche-individuelle?licence=2164729"/>
    <hyperlink ref="B17" r:id="rId12" display="http://www.ffs.fr/ski-fond/competitions/fiche-individuelle?licence=2654863"/>
    <hyperlink ref="B34" r:id="rId13" display="http://www.ffs.fr/ski-fond/competitions/fiche-individuelle?licence=2613576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81"/>
  <sheetViews>
    <sheetView topLeftCell="A2" workbookViewId="0">
      <pane xSplit="5" ySplit="8" topLeftCell="N10" activePane="bottomRight" state="frozen"/>
      <selection activeCell="A2" sqref="A2"/>
      <selection pane="topRight" activeCell="F2" sqref="F2"/>
      <selection pane="bottomLeft" activeCell="A10" sqref="A10"/>
      <selection pane="bottomRight" activeCell="A10" sqref="A10:AM48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7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7" ht="29.45" customHeight="1" x14ac:dyDescent="0.35">
      <c r="A6" s="336" t="s">
        <v>125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7" ht="13.5" thickBot="1" x14ac:dyDescent="0.25"/>
    <row r="8" spans="1:57" ht="59.2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7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45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C9" si="0">SUM(AN10:AN45)</f>
        <v>76</v>
      </c>
      <c r="AO9" s="13">
        <f t="shared" si="0"/>
        <v>1241</v>
      </c>
      <c r="AP9" s="13">
        <f t="shared" si="0"/>
        <v>640</v>
      </c>
      <c r="AQ9" s="13">
        <f t="shared" si="0"/>
        <v>0</v>
      </c>
      <c r="AR9" s="13">
        <f t="shared" si="0"/>
        <v>159</v>
      </c>
      <c r="AS9" s="13">
        <f t="shared" si="0"/>
        <v>1961</v>
      </c>
      <c r="AT9" s="13">
        <f t="shared" si="0"/>
        <v>2</v>
      </c>
      <c r="AU9" s="13">
        <f t="shared" si="0"/>
        <v>838</v>
      </c>
      <c r="AV9" s="13">
        <f t="shared" si="0"/>
        <v>455</v>
      </c>
      <c r="AW9" s="13">
        <f t="shared" si="0"/>
        <v>0</v>
      </c>
      <c r="AX9" s="13">
        <f t="shared" si="0"/>
        <v>591</v>
      </c>
      <c r="AY9" s="13">
        <f t="shared" si="0"/>
        <v>108</v>
      </c>
      <c r="AZ9" s="13">
        <f t="shared" si="0"/>
        <v>0</v>
      </c>
      <c r="BA9" s="13">
        <f t="shared" si="0"/>
        <v>0</v>
      </c>
      <c r="BB9" s="13">
        <f t="shared" si="0"/>
        <v>22</v>
      </c>
      <c r="BC9" s="13">
        <f t="shared" si="0"/>
        <v>0</v>
      </c>
    </row>
    <row r="10" spans="1:57" s="6" customFormat="1" ht="15.75" thickBot="1" x14ac:dyDescent="0.3">
      <c r="A10" s="14">
        <f t="shared" ref="A10:A48" si="1">AM10</f>
        <v>1</v>
      </c>
      <c r="B10" s="133" t="s">
        <v>135</v>
      </c>
      <c r="C10" s="101">
        <v>2003</v>
      </c>
      <c r="D10" s="110" t="s">
        <v>15</v>
      </c>
      <c r="E10" s="180">
        <v>2651551</v>
      </c>
      <c r="F10" s="216">
        <v>10</v>
      </c>
      <c r="G10" s="18">
        <f>IF(F10="",0,VLOOKUP(F10,'points ind'!$A$2:$B$52,2,FALSE))</f>
        <v>55</v>
      </c>
      <c r="H10" s="65">
        <f>IF(F10="",0,VLOOKUP(F10,'points clubs'!$A$2:$B$51,2,FALSE))</f>
        <v>22</v>
      </c>
      <c r="I10" s="66"/>
      <c r="J10" s="67">
        <f>IF(I10="",0,VLOOKUP(I10,'points ind'!$A$2:$B$52,2,FALSE))</f>
        <v>0</v>
      </c>
      <c r="K10" s="68">
        <f>IF(I10="",0,VLOOKUP(I10,'points clubs'!$A$2:$B$51,2,FALSE))</f>
        <v>0</v>
      </c>
      <c r="L10" s="132">
        <v>2</v>
      </c>
      <c r="M10" s="18">
        <f>IF(L10="",0,VLOOKUP(L10,'points ind'!$A$2:$B$52,2,FALSE))</f>
        <v>95</v>
      </c>
      <c r="N10" s="65">
        <f>IF(L10="",0,VLOOKUP(L10,'points clubs'!$A$2:$B$51,2,FALSE))</f>
        <v>90</v>
      </c>
      <c r="O10" s="40">
        <v>1</v>
      </c>
      <c r="P10" s="18">
        <f>IF(O10="",0,VLOOKUP(O10,'points ind'!$A$2:$B$52,2,FALSE))</f>
        <v>100</v>
      </c>
      <c r="Q10" s="65">
        <f>IF(O10="",0,VLOOKUP(O10,'points clubs'!$A$2:$B$51,2,FALSE))</f>
        <v>100</v>
      </c>
      <c r="R10" s="40">
        <v>1</v>
      </c>
      <c r="S10" s="18">
        <f>IF(R10="",0,VLOOKUP(R10,'points ind'!$A$2:$B$52,2,FALSE))</f>
        <v>100</v>
      </c>
      <c r="T10" s="65">
        <f>IF(R10="",0,VLOOKUP(R10,'points clubs'!$A$2:$B$51,2,FALSE))</f>
        <v>100</v>
      </c>
      <c r="U10" s="234">
        <v>1</v>
      </c>
      <c r="V10" s="18">
        <f>IF(U10="",0,VLOOKUP(U10,'points ind'!$A$2:$B$52,2,FALSE))</f>
        <v>100</v>
      </c>
      <c r="W10" s="65">
        <f>IF(U10="",0,VLOOKUP(U10,'points clubs'!$A$2:$B$51,2,FALSE))</f>
        <v>100</v>
      </c>
      <c r="X10" s="234">
        <v>1</v>
      </c>
      <c r="Y10" s="18">
        <f>IF(X10="",0,VLOOKUP(X10,'points ind'!$A$2:$B$52,2,FALSE))</f>
        <v>100</v>
      </c>
      <c r="Z10" s="65">
        <f>IF(X10="",0,VLOOKUP(X10,'points clubs'!$A$2:$B$51,2,FALSE))</f>
        <v>100</v>
      </c>
      <c r="AA10" s="234">
        <v>1</v>
      </c>
      <c r="AB10" s="18">
        <f>IF(AA10="",0,VLOOKUP(AA10,'points ind'!$A$2:$B$52,2,FALSE))</f>
        <v>100</v>
      </c>
      <c r="AC10" s="65">
        <f>IF(AA10="",0,VLOOKUP(AA10,'points clubs'!$A$2:$B$51,2,FALSE))</f>
        <v>100</v>
      </c>
      <c r="AD10" s="40">
        <v>1</v>
      </c>
      <c r="AE10" s="18">
        <f>IF(AD10="",0,VLOOKUP(AD10,'points ind'!$A$2:$B$52,2,FALSE))</f>
        <v>100</v>
      </c>
      <c r="AF10" s="65">
        <f>IF(AD10="",0,VLOOKUP(AD10,'points clubs'!$A$2:$B$51,2,FALSE))</f>
        <v>100</v>
      </c>
      <c r="AG10" s="150">
        <v>1</v>
      </c>
      <c r="AH10" s="18">
        <f>IF(AG10="",0,VLOOKUP(AG10,'points ind'!$A$2:$B$52,2,FALSE))</f>
        <v>100</v>
      </c>
      <c r="AI10" s="65">
        <f>IF(AG10="",0,VLOOKUP(AG10,'points clubs'!$A$2:$B$51,2,FALSE))</f>
        <v>100</v>
      </c>
      <c r="AJ10" s="19">
        <f t="shared" ref="AJ10:AJ48" si="2">G10+J10+M10+P10+S10+V10+Y10+AB10+AE10+AH10</f>
        <v>850</v>
      </c>
      <c r="AK10" s="62">
        <f t="shared" ref="AK10:AK48" si="3">RANK(AJ10,$AJ$10:$AJ$62,0)</f>
        <v>1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500</v>
      </c>
      <c r="AM10" s="256">
        <f t="shared" ref="AM10:AM48" si="4">RANK(AL10,$AL$10:$AL$82,0)</f>
        <v>1</v>
      </c>
      <c r="AN10" s="15">
        <f t="shared" ref="AN10:AN48" si="5">IF($D10="areches",SUM($H10,$K10,$N10,$Q10,$T10,$W10,$Z10,$AC10,$AF10,$AI10),0)</f>
        <v>0</v>
      </c>
      <c r="AO10" s="16">
        <f t="shared" ref="AO10:AO48" si="6">IF($D10="bauges",SUM($H10,$K10,$N10,$Q10,$T10,$W10,$Z10,$AC10,$AF10,$AI10),0)</f>
        <v>0</v>
      </c>
      <c r="AP10" s="16">
        <f t="shared" ref="AP10:AP48" si="7">IF($D10="bessans",SUM($H10,$K10,$N10,$Q10,$T10,$W10,$Z10,$AC10,$AF10,$AI10),0)</f>
        <v>0</v>
      </c>
      <c r="AQ10" s="16">
        <f t="shared" ref="AQ10:AQ48" si="8">IF($D10="bozel",SUM($H10,$K10,$N10,$Q10,$T10,$W10,$Z10,$AC10,$AF10,$AI10),0)</f>
        <v>0</v>
      </c>
      <c r="AR10" s="16">
        <f t="shared" ref="AR10:AR48" si="9">IF($D10="courchevel",SUM($H10,$K10,$N10,$Q10,$T10,$W10,$Z10,$AC10,$AF10,$AI10),0)</f>
        <v>0</v>
      </c>
      <c r="AS10" s="16">
        <f t="shared" ref="AS10:AS48" si="10">IF($D10="feclaz",SUM($H10,$K10,$N10,$Q10,$T10,$W10,$Z10,$AC10,$AF10,$AI10),0)</f>
        <v>812</v>
      </c>
      <c r="AT10" s="16">
        <f t="shared" ref="AT10:AT48" si="11">IF($D10="karellis",SUM($H10,$K10,$N10,$Q10,$T10,$W10,$Z10,$AC10,$AF10,$AI10),0)</f>
        <v>0</v>
      </c>
      <c r="AU10" s="16">
        <f t="shared" ref="AU10:AU48" si="12">IF($D10="menuires",SUM($H10,$K10,$N10,$Q10,$T10,$W10,$Z10,$AC10,$AF10,$AI10),0)</f>
        <v>0</v>
      </c>
      <c r="AV10" s="16">
        <f t="shared" ref="AV10:AV48" si="13">IF($D10="meribel",SUM($H10,$K10,$N10,$Q10,$T10,$W10,$Z10,$AC10,$AF10,$AI10),0)</f>
        <v>0</v>
      </c>
      <c r="AW10" s="16">
        <f t="shared" ref="AW10:AW48" si="14">IF($D10="monolithe",SUM($H10,$K10,$N10,$Q10,$T10,$W10,$Z10,$AC10,$AF10,$AI10),0)</f>
        <v>0</v>
      </c>
      <c r="AX10" s="16">
        <f t="shared" ref="AX10:AX48" si="15">IF($D10="peisey",SUM($H10,$K10,$N10,$Q10,$T10,$W10,$Z10,$AC10,$AF10,$AI10),0)</f>
        <v>0</v>
      </c>
      <c r="AY10" s="16">
        <f t="shared" ref="AY10:AY48" si="16">IF($D10="revard",SUM($H10,$K10,$N10,$Q10,$T10,$W10,$Z10,$AC10,$AF10,$AI10),0)</f>
        <v>0</v>
      </c>
      <c r="AZ10" s="16">
        <f t="shared" ref="AZ10:AZ48" si="17">IF($D10="saisies",SUM($H10,$K10,$N10,$Q10,$T10,$W10,$Z10,$AC10,$AF10,$AI10),0)</f>
        <v>0</v>
      </c>
      <c r="BA10" s="16">
        <f t="shared" ref="BA10:BA48" si="18">IF($D10="valcenis",SUM($H10,$K10,$N10,$Q10,$T10,$W10,$Z10,$AC10,$AF10,$AI10),0)</f>
        <v>0</v>
      </c>
      <c r="BB10" s="20">
        <f t="shared" ref="BB10:BB48" si="19">IF($D10="valloire",SUM($H10,$K10,$N10,$Q10,$T10,$W10,$Z10,$AC10,$AF10,$AI10),0)</f>
        <v>0</v>
      </c>
      <c r="BC10" s="20">
        <f t="shared" ref="BC10:BC48" si="20">IF($D10="naves",SUM($H10,$K10,$N10,$Q10,$T10,$W10,$Z10,$AC10,$AF10,$AI10),0)</f>
        <v>0</v>
      </c>
      <c r="BE10" s="6">
        <f>BD10</f>
        <v>0</v>
      </c>
    </row>
    <row r="11" spans="1:57" s="6" customFormat="1" ht="15.75" thickBot="1" x14ac:dyDescent="0.3">
      <c r="A11" s="14">
        <f t="shared" si="1"/>
        <v>2</v>
      </c>
      <c r="B11" s="106" t="s">
        <v>379</v>
      </c>
      <c r="C11" s="29">
        <v>2003</v>
      </c>
      <c r="D11" s="30" t="s">
        <v>12</v>
      </c>
      <c r="E11" s="143">
        <v>2661103</v>
      </c>
      <c r="F11" s="141"/>
      <c r="G11" s="25">
        <f>IF(F11="",0,VLOOKUP(F11,'points ind'!$A$2:$B$52,2,FALSE))</f>
        <v>0</v>
      </c>
      <c r="H11" s="48">
        <f>IF(F11="",0,VLOOKUP(F11,'points clubs'!$A$2:$B$51,2,FALSE))</f>
        <v>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146">
        <v>1</v>
      </c>
      <c r="M11" s="25">
        <f>IF(L11="",0,VLOOKUP(L11,'points ind'!$A$2:$B$52,2,FALSE))</f>
        <v>100</v>
      </c>
      <c r="N11" s="48">
        <f>IF(L11="",0,VLOOKUP(L11,'points clubs'!$A$2:$B$51,2,FALSE))</f>
        <v>100</v>
      </c>
      <c r="O11" s="41">
        <v>5</v>
      </c>
      <c r="P11" s="25">
        <f>IF(O11="",0,VLOOKUP(O11,'points ind'!$A$2:$B$52,2,FALSE))</f>
        <v>80</v>
      </c>
      <c r="Q11" s="48">
        <f>IF(O11="",0,VLOOKUP(O11,'points clubs'!$A$2:$B$51,2,FALSE))</f>
        <v>60</v>
      </c>
      <c r="R11" s="41">
        <v>2</v>
      </c>
      <c r="S11" s="25">
        <f>IF(R11="",0,VLOOKUP(R11,'points ind'!$A$2:$B$52,2,FALSE))</f>
        <v>95</v>
      </c>
      <c r="T11" s="48">
        <f>IF(R11="",0,VLOOKUP(R11,'points clubs'!$A$2:$B$51,2,FALSE))</f>
        <v>90</v>
      </c>
      <c r="U11" s="41">
        <v>4</v>
      </c>
      <c r="V11" s="25">
        <f>IF(U11="",0,VLOOKUP(U11,'points ind'!$A$2:$B$52,2,FALSE))</f>
        <v>85</v>
      </c>
      <c r="W11" s="48">
        <f>IF(U11="",0,VLOOKUP(U11,'points clubs'!$A$2:$B$51,2,FALSE))</f>
        <v>70</v>
      </c>
      <c r="X11" s="41">
        <v>2</v>
      </c>
      <c r="Y11" s="25">
        <f>IF(X11="",0,VLOOKUP(X11,'points ind'!$A$2:$B$52,2,FALSE))</f>
        <v>95</v>
      </c>
      <c r="Z11" s="48">
        <f>IF(X11="",0,VLOOKUP(X11,'points clubs'!$A$2:$B$51,2,FALSE))</f>
        <v>90</v>
      </c>
      <c r="AA11" s="41">
        <v>3</v>
      </c>
      <c r="AB11" s="25">
        <f>IF(AA11="",0,VLOOKUP(AA11,'points ind'!$A$2:$B$52,2,FALSE))</f>
        <v>90</v>
      </c>
      <c r="AC11" s="48">
        <f>IF(AA11="",0,VLOOKUP(AA11,'points clubs'!$A$2:$B$51,2,FALSE))</f>
        <v>80</v>
      </c>
      <c r="AD11" s="41">
        <v>3</v>
      </c>
      <c r="AE11" s="25">
        <f>IF(AD11="",0,VLOOKUP(AD11,'points ind'!$A$2:$B$52,2,FALSE))</f>
        <v>90</v>
      </c>
      <c r="AF11" s="48">
        <f>IF(AD11="",0,VLOOKUP(AD11,'points clubs'!$A$2:$B$51,2,FALSE))</f>
        <v>80</v>
      </c>
      <c r="AG11" s="41">
        <v>4</v>
      </c>
      <c r="AH11" s="25">
        <f>IF(AG11="",0,VLOOKUP(AG11,'points ind'!$A$2:$B$52,2,FALSE))</f>
        <v>85</v>
      </c>
      <c r="AI11" s="48">
        <f>IF(AG11="",0,VLOOKUP(AG11,'points clubs'!$A$2:$B$51,2,FALSE))</f>
        <v>70</v>
      </c>
      <c r="AJ11" s="26">
        <f t="shared" si="2"/>
        <v>720</v>
      </c>
      <c r="AK11" s="63">
        <f t="shared" si="3"/>
        <v>2</v>
      </c>
      <c r="AL11" s="257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465</v>
      </c>
      <c r="AM11" s="258">
        <f t="shared" si="4"/>
        <v>2</v>
      </c>
      <c r="AN11" s="22">
        <f t="shared" si="5"/>
        <v>0</v>
      </c>
      <c r="AO11" s="23">
        <f t="shared" si="6"/>
        <v>0</v>
      </c>
      <c r="AP11" s="23">
        <f t="shared" si="7"/>
        <v>640</v>
      </c>
      <c r="AQ11" s="23">
        <f t="shared" si="8"/>
        <v>0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13"/>
        <v>0</v>
      </c>
      <c r="AW11" s="23">
        <f t="shared" si="14"/>
        <v>0</v>
      </c>
      <c r="AX11" s="23">
        <f t="shared" si="15"/>
        <v>0</v>
      </c>
      <c r="AY11" s="23">
        <f t="shared" si="16"/>
        <v>0</v>
      </c>
      <c r="AZ11" s="23">
        <f t="shared" si="17"/>
        <v>0</v>
      </c>
      <c r="BA11" s="23">
        <f t="shared" si="18"/>
        <v>0</v>
      </c>
      <c r="BB11" s="27">
        <f t="shared" si="19"/>
        <v>0</v>
      </c>
      <c r="BC11" s="27">
        <f t="shared" si="20"/>
        <v>0</v>
      </c>
    </row>
    <row r="12" spans="1:57" s="6" customFormat="1" ht="15.75" thickBot="1" x14ac:dyDescent="0.3">
      <c r="A12" s="14">
        <f t="shared" si="1"/>
        <v>3</v>
      </c>
      <c r="B12" s="106" t="s">
        <v>126</v>
      </c>
      <c r="C12" s="103">
        <v>2003</v>
      </c>
      <c r="D12" s="95" t="s">
        <v>11</v>
      </c>
      <c r="E12" s="104">
        <v>2670452</v>
      </c>
      <c r="F12" s="217">
        <v>1</v>
      </c>
      <c r="G12" s="25">
        <f>IF(F12="",0,VLOOKUP(F12,'points ind'!$A$2:$B$52,2,FALSE))</f>
        <v>100</v>
      </c>
      <c r="H12" s="48">
        <f>IF(F12="",0,VLOOKUP(F12,'points clubs'!$A$2:$B$51,2,FALSE))</f>
        <v>100</v>
      </c>
      <c r="I12" s="52"/>
      <c r="J12" s="53">
        <f>IF(I12="",0,VLOOKUP(I12,'points ind'!$A$2:$B$52,2,FALSE))</f>
        <v>0</v>
      </c>
      <c r="K12" s="51">
        <f>IF(I12="",0,VLOOKUP(I12,'points clubs'!$A$2:$B$51,2,FALSE))</f>
        <v>0</v>
      </c>
      <c r="L12" s="41">
        <v>7</v>
      </c>
      <c r="M12" s="25">
        <f>IF(L12="",0,VLOOKUP(L12,'points ind'!$A$2:$B$52,2,FALSE))</f>
        <v>70</v>
      </c>
      <c r="N12" s="48">
        <f>IF(L12="",0,VLOOKUP(L12,'points clubs'!$A$2:$B$51,2,FALSE))</f>
        <v>40</v>
      </c>
      <c r="O12" s="41">
        <v>2</v>
      </c>
      <c r="P12" s="25">
        <f>IF(O12="",0,VLOOKUP(O12,'points ind'!$A$2:$B$52,2,FALSE))</f>
        <v>95</v>
      </c>
      <c r="Q12" s="48">
        <f>IF(O12="",0,VLOOKUP(O12,'points clubs'!$A$2:$B$51,2,FALSE))</f>
        <v>90</v>
      </c>
      <c r="R12" s="41">
        <v>4</v>
      </c>
      <c r="S12" s="25">
        <f>IF(R12="",0,VLOOKUP(R12,'points ind'!$A$2:$B$52,2,FALSE))</f>
        <v>85</v>
      </c>
      <c r="T12" s="48">
        <f>IF(R12="",0,VLOOKUP(R12,'points clubs'!$A$2:$B$51,2,FALSE))</f>
        <v>70</v>
      </c>
      <c r="U12" s="41">
        <v>11</v>
      </c>
      <c r="V12" s="25">
        <f>IF(U12="",0,VLOOKUP(U12,'points ind'!$A$2:$B$52,2,FALSE))</f>
        <v>50</v>
      </c>
      <c r="W12" s="48">
        <f>IF(U12="",0,VLOOKUP(U12,'points clubs'!$A$2:$B$51,2,FALSE))</f>
        <v>20</v>
      </c>
      <c r="X12" s="41">
        <v>4</v>
      </c>
      <c r="Y12" s="25">
        <f>IF(X12="",0,VLOOKUP(X12,'points ind'!$A$2:$B$52,2,FALSE))</f>
        <v>85</v>
      </c>
      <c r="Z12" s="48">
        <f>IF(X12="",0,VLOOKUP(X12,'points clubs'!$A$2:$B$51,2,FALSE))</f>
        <v>70</v>
      </c>
      <c r="AA12" s="42"/>
      <c r="AB12" s="25">
        <f>IF(AA12="",0,VLOOKUP(AA12,'points ind'!$A$2:$B$52,2,FALSE))</f>
        <v>0</v>
      </c>
      <c r="AC12" s="48">
        <f>IF(AA12="",0,VLOOKUP(AA12,'points clubs'!$A$2:$B$51,2,FALSE))</f>
        <v>0</v>
      </c>
      <c r="AD12" s="42">
        <v>2</v>
      </c>
      <c r="AE12" s="25">
        <f>IF(AD12="",0,VLOOKUP(AD12,'points ind'!$A$2:$B$52,2,FALSE))</f>
        <v>95</v>
      </c>
      <c r="AF12" s="48">
        <f>IF(AD12="",0,VLOOKUP(AD12,'points clubs'!$A$2:$B$51,2,FALSE))</f>
        <v>90</v>
      </c>
      <c r="AG12" s="42">
        <v>10</v>
      </c>
      <c r="AH12" s="25">
        <f>IF(AG12="",0,VLOOKUP(AG12,'points ind'!$A$2:$B$52,2,FALSE))</f>
        <v>55</v>
      </c>
      <c r="AI12" s="48">
        <f>IF(AG12="",0,VLOOKUP(AG12,'points clubs'!$A$2:$B$51,2,FALSE))</f>
        <v>22</v>
      </c>
      <c r="AJ12" s="26">
        <f t="shared" si="2"/>
        <v>635</v>
      </c>
      <c r="AK12" s="63">
        <f t="shared" si="3"/>
        <v>4</v>
      </c>
      <c r="AL12" s="257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430</v>
      </c>
      <c r="AM12" s="258">
        <f t="shared" si="4"/>
        <v>3</v>
      </c>
      <c r="AN12" s="22">
        <f t="shared" si="5"/>
        <v>0</v>
      </c>
      <c r="AO12" s="23">
        <f t="shared" si="6"/>
        <v>502</v>
      </c>
      <c r="AP12" s="23">
        <f t="shared" si="7"/>
        <v>0</v>
      </c>
      <c r="AQ12" s="23">
        <f t="shared" si="8"/>
        <v>0</v>
      </c>
      <c r="AR12" s="23">
        <f t="shared" si="9"/>
        <v>0</v>
      </c>
      <c r="AS12" s="23">
        <f t="shared" si="10"/>
        <v>0</v>
      </c>
      <c r="AT12" s="23">
        <f t="shared" si="11"/>
        <v>0</v>
      </c>
      <c r="AU12" s="23">
        <f t="shared" si="12"/>
        <v>0</v>
      </c>
      <c r="AV12" s="23">
        <f t="shared" si="13"/>
        <v>0</v>
      </c>
      <c r="AW12" s="23">
        <f t="shared" si="14"/>
        <v>0</v>
      </c>
      <c r="AX12" s="23">
        <f t="shared" si="15"/>
        <v>0</v>
      </c>
      <c r="AY12" s="23">
        <f t="shared" si="16"/>
        <v>0</v>
      </c>
      <c r="AZ12" s="23">
        <f t="shared" si="17"/>
        <v>0</v>
      </c>
      <c r="BA12" s="23">
        <f t="shared" si="18"/>
        <v>0</v>
      </c>
      <c r="BB12" s="27">
        <f t="shared" si="19"/>
        <v>0</v>
      </c>
      <c r="BC12" s="27">
        <f t="shared" si="20"/>
        <v>0</v>
      </c>
    </row>
    <row r="13" spans="1:57" s="6" customFormat="1" ht="15.75" thickBot="1" x14ac:dyDescent="0.3">
      <c r="A13" s="14">
        <f t="shared" si="1"/>
        <v>4</v>
      </c>
      <c r="B13" s="106" t="s">
        <v>140</v>
      </c>
      <c r="C13" s="103">
        <v>2003</v>
      </c>
      <c r="D13" s="95" t="s">
        <v>11</v>
      </c>
      <c r="E13" s="104">
        <v>2670450</v>
      </c>
      <c r="F13" s="105">
        <v>15</v>
      </c>
      <c r="G13" s="25">
        <f>IF(F13="",0,VLOOKUP(F13,'points ind'!$A$2:$B$52,2,FALSE))</f>
        <v>42</v>
      </c>
      <c r="H13" s="48">
        <f>IF(F13="",0,VLOOKUP(F13,'points clubs'!$A$2:$B$51,2,FALSE))</f>
        <v>12</v>
      </c>
      <c r="I13" s="52"/>
      <c r="J13" s="53">
        <f>IF(I13="",0,VLOOKUP(I13,'points ind'!$A$2:$B$52,2,FALSE))</f>
        <v>0</v>
      </c>
      <c r="K13" s="51">
        <f>IF(I13="",0,VLOOKUP(I13,'points clubs'!$A$2:$B$51,2,FALSE))</f>
        <v>0</v>
      </c>
      <c r="L13" s="132">
        <v>10</v>
      </c>
      <c r="M13" s="25">
        <f>IF(L13="",0,VLOOKUP(L13,'points ind'!$A$2:$B$52,2,FALSE))</f>
        <v>55</v>
      </c>
      <c r="N13" s="48">
        <f>IF(L13="",0,VLOOKUP(L13,'points clubs'!$A$2:$B$51,2,FALSE))</f>
        <v>22</v>
      </c>
      <c r="O13" s="41">
        <v>3</v>
      </c>
      <c r="P13" s="25">
        <f>IF(O13="",0,VLOOKUP(O13,'points ind'!$A$2:$B$52,2,FALSE))</f>
        <v>90</v>
      </c>
      <c r="Q13" s="48">
        <f>IF(O13="",0,VLOOKUP(O13,'points clubs'!$A$2:$B$51,2,FALSE))</f>
        <v>80</v>
      </c>
      <c r="R13" s="41">
        <v>6</v>
      </c>
      <c r="S13" s="25">
        <f>IF(R13="",0,VLOOKUP(R13,'points ind'!$A$2:$B$52,2,FALSE))</f>
        <v>75</v>
      </c>
      <c r="T13" s="48">
        <f>IF(R13="",0,VLOOKUP(R13,'points clubs'!$A$2:$B$51,2,FALSE))</f>
        <v>50</v>
      </c>
      <c r="U13" s="41">
        <v>7</v>
      </c>
      <c r="V13" s="25">
        <f>IF(U13="",0,VLOOKUP(U13,'points ind'!$A$2:$B$52,2,FALSE))</f>
        <v>70</v>
      </c>
      <c r="W13" s="48">
        <f>IF(U13="",0,VLOOKUP(U13,'points clubs'!$A$2:$B$51,2,FALSE))</f>
        <v>40</v>
      </c>
      <c r="X13" s="41">
        <v>5</v>
      </c>
      <c r="Y13" s="25">
        <f>IF(X13="",0,VLOOKUP(X13,'points ind'!$A$2:$B$52,2,FALSE))</f>
        <v>80</v>
      </c>
      <c r="Z13" s="48">
        <f>IF(X13="",0,VLOOKUP(X13,'points clubs'!$A$2:$B$51,2,FALSE))</f>
        <v>60</v>
      </c>
      <c r="AA13" s="41">
        <v>17</v>
      </c>
      <c r="AB13" s="25">
        <f>IF(AA13="",0,VLOOKUP(AA13,'points ind'!$A$2:$B$52,2,FALSE))</f>
        <v>38</v>
      </c>
      <c r="AC13" s="48">
        <f>IF(AA13="",0,VLOOKUP(AA13,'points clubs'!$A$2:$B$51,2,FALSE))</f>
        <v>8</v>
      </c>
      <c r="AD13" s="41">
        <v>6</v>
      </c>
      <c r="AE13" s="25">
        <f>IF(AD13="",0,VLOOKUP(AD13,'points ind'!$A$2:$B$52,2,FALSE))</f>
        <v>75</v>
      </c>
      <c r="AF13" s="48">
        <f>IF(AD13="",0,VLOOKUP(AD13,'points clubs'!$A$2:$B$51,2,FALSE))</f>
        <v>50</v>
      </c>
      <c r="AG13" s="41">
        <v>2</v>
      </c>
      <c r="AH13" s="25">
        <f>IF(AG13="",0,VLOOKUP(AG13,'points ind'!$A$2:$B$52,2,FALSE))</f>
        <v>95</v>
      </c>
      <c r="AI13" s="48">
        <f>IF(AG13="",0,VLOOKUP(AG13,'points clubs'!$A$2:$B$51,2,FALSE))</f>
        <v>90</v>
      </c>
      <c r="AJ13" s="26">
        <f t="shared" si="2"/>
        <v>620</v>
      </c>
      <c r="AK13" s="63">
        <f t="shared" si="3"/>
        <v>5</v>
      </c>
      <c r="AL13" s="257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415</v>
      </c>
      <c r="AM13" s="258">
        <f t="shared" si="4"/>
        <v>4</v>
      </c>
      <c r="AN13" s="22">
        <f t="shared" si="5"/>
        <v>0</v>
      </c>
      <c r="AO13" s="23">
        <f t="shared" si="6"/>
        <v>412</v>
      </c>
      <c r="AP13" s="23">
        <f t="shared" si="7"/>
        <v>0</v>
      </c>
      <c r="AQ13" s="23">
        <f t="shared" si="8"/>
        <v>0</v>
      </c>
      <c r="AR13" s="23">
        <f t="shared" si="9"/>
        <v>0</v>
      </c>
      <c r="AS13" s="23">
        <f t="shared" si="10"/>
        <v>0</v>
      </c>
      <c r="AT13" s="23">
        <f t="shared" si="11"/>
        <v>0</v>
      </c>
      <c r="AU13" s="23">
        <f t="shared" si="12"/>
        <v>0</v>
      </c>
      <c r="AV13" s="23">
        <f t="shared" si="13"/>
        <v>0</v>
      </c>
      <c r="AW13" s="23">
        <f t="shared" si="14"/>
        <v>0</v>
      </c>
      <c r="AX13" s="23">
        <f t="shared" si="15"/>
        <v>0</v>
      </c>
      <c r="AY13" s="23">
        <f t="shared" si="16"/>
        <v>0</v>
      </c>
      <c r="AZ13" s="23">
        <f t="shared" si="17"/>
        <v>0</v>
      </c>
      <c r="BA13" s="23">
        <f t="shared" si="18"/>
        <v>0</v>
      </c>
      <c r="BB13" s="27">
        <f t="shared" si="19"/>
        <v>0</v>
      </c>
      <c r="BC13" s="27">
        <f t="shared" si="20"/>
        <v>0</v>
      </c>
    </row>
    <row r="14" spans="1:57" s="6" customFormat="1" ht="15.75" thickBot="1" x14ac:dyDescent="0.3">
      <c r="A14" s="14">
        <f t="shared" si="1"/>
        <v>5</v>
      </c>
      <c r="B14" s="106" t="s">
        <v>128</v>
      </c>
      <c r="C14" s="103">
        <v>2003</v>
      </c>
      <c r="D14" s="95" t="s">
        <v>20</v>
      </c>
      <c r="E14" s="104">
        <v>2667079</v>
      </c>
      <c r="F14" s="105">
        <v>3</v>
      </c>
      <c r="G14" s="25">
        <f>IF(F14="",0,VLOOKUP(F14,'points ind'!$A$2:$B$52,2,FALSE))</f>
        <v>90</v>
      </c>
      <c r="H14" s="48">
        <f>IF(F14="",0,VLOOKUP(F14,'points clubs'!$A$2:$B$51,2,FALSE))</f>
        <v>80</v>
      </c>
      <c r="I14" s="52"/>
      <c r="J14" s="53">
        <f>IF(I14="",0,VLOOKUP(I14,'points ind'!$A$2:$B$52,2,FALSE))</f>
        <v>0</v>
      </c>
      <c r="K14" s="51">
        <f>IF(I14="",0,VLOOKUP(I14,'points clubs'!$A$2:$B$51,2,FALSE))</f>
        <v>0</v>
      </c>
      <c r="L14" s="41">
        <v>3</v>
      </c>
      <c r="M14" s="25">
        <f>IF(L14="",0,VLOOKUP(L14,'points ind'!$A$2:$B$52,2,FALSE))</f>
        <v>90</v>
      </c>
      <c r="N14" s="48">
        <f>IF(L14="",0,VLOOKUP(L14,'points clubs'!$A$2:$B$51,2,FALSE))</f>
        <v>80</v>
      </c>
      <c r="O14" s="41">
        <v>28</v>
      </c>
      <c r="P14" s="25">
        <f>IF(O14="",0,VLOOKUP(O14,'points ind'!$A$2:$B$52,2,FALSE))</f>
        <v>16</v>
      </c>
      <c r="Q14" s="48">
        <f>IF(O14="",0,VLOOKUP(O14,'points clubs'!$A$2:$B$51,2,FALSE))</f>
        <v>0</v>
      </c>
      <c r="R14" s="41">
        <v>8</v>
      </c>
      <c r="S14" s="25">
        <f>IF(R14="",0,VLOOKUP(R14,'points ind'!$A$2:$B$52,2,FALSE))</f>
        <v>65</v>
      </c>
      <c r="T14" s="48">
        <f>IF(R14="",0,VLOOKUP(R14,'points clubs'!$A$2:$B$51,2,FALSE))</f>
        <v>30</v>
      </c>
      <c r="U14" s="41">
        <v>8</v>
      </c>
      <c r="V14" s="25">
        <f>IF(U14="",0,VLOOKUP(U14,'points ind'!$A$2:$B$52,2,FALSE))</f>
        <v>65</v>
      </c>
      <c r="W14" s="48">
        <f>IF(U14="",0,VLOOKUP(U14,'points clubs'!$A$2:$B$51,2,FALSE))</f>
        <v>30</v>
      </c>
      <c r="X14" s="41">
        <v>7</v>
      </c>
      <c r="Y14" s="25">
        <f>IF(X14="",0,VLOOKUP(X14,'points ind'!$A$2:$B$52,2,FALSE))</f>
        <v>70</v>
      </c>
      <c r="Z14" s="48">
        <f>IF(X14="",0,VLOOKUP(X14,'points clubs'!$A$2:$B$51,2,FALSE))</f>
        <v>40</v>
      </c>
      <c r="AA14" s="41">
        <v>15</v>
      </c>
      <c r="AB14" s="25">
        <f>IF(AA14="",0,VLOOKUP(AA14,'points ind'!$A$2:$B$52,2,FALSE))</f>
        <v>42</v>
      </c>
      <c r="AC14" s="48">
        <f>IF(AA14="",0,VLOOKUP(AA14,'points clubs'!$A$2:$B$51,2,FALSE))</f>
        <v>12</v>
      </c>
      <c r="AD14" s="41">
        <v>9</v>
      </c>
      <c r="AE14" s="25">
        <f>IF(AD14="",0,VLOOKUP(AD14,'points ind'!$A$2:$B$52,2,FALSE))</f>
        <v>60</v>
      </c>
      <c r="AF14" s="48">
        <f>IF(AD14="",0,VLOOKUP(AD14,'points clubs'!$A$2:$B$51,2,FALSE))</f>
        <v>25</v>
      </c>
      <c r="AG14" s="41">
        <v>3</v>
      </c>
      <c r="AH14" s="25">
        <f>IF(AG14="",0,VLOOKUP(AG14,'points ind'!$A$2:$B$52,2,FALSE))</f>
        <v>90</v>
      </c>
      <c r="AI14" s="48">
        <f>IF(AG14="",0,VLOOKUP(AG14,'points clubs'!$A$2:$B$51,2,FALSE))</f>
        <v>80</v>
      </c>
      <c r="AJ14" s="26">
        <f t="shared" si="2"/>
        <v>588</v>
      </c>
      <c r="AK14" s="63">
        <f t="shared" si="3"/>
        <v>6</v>
      </c>
      <c r="AL14" s="257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405</v>
      </c>
      <c r="AM14" s="258">
        <f t="shared" si="4"/>
        <v>5</v>
      </c>
      <c r="AN14" s="22">
        <f t="shared" si="5"/>
        <v>0</v>
      </c>
      <c r="AO14" s="23">
        <f t="shared" si="6"/>
        <v>0</v>
      </c>
      <c r="AP14" s="23">
        <f t="shared" si="7"/>
        <v>0</v>
      </c>
      <c r="AQ14" s="23">
        <f t="shared" si="8"/>
        <v>0</v>
      </c>
      <c r="AR14" s="23">
        <f t="shared" si="9"/>
        <v>0</v>
      </c>
      <c r="AS14" s="23">
        <f t="shared" si="10"/>
        <v>0</v>
      </c>
      <c r="AT14" s="23">
        <f t="shared" si="11"/>
        <v>0</v>
      </c>
      <c r="AU14" s="23">
        <f t="shared" si="12"/>
        <v>0</v>
      </c>
      <c r="AV14" s="23">
        <f t="shared" si="13"/>
        <v>0</v>
      </c>
      <c r="AW14" s="23">
        <f t="shared" si="14"/>
        <v>0</v>
      </c>
      <c r="AX14" s="23">
        <f t="shared" si="15"/>
        <v>377</v>
      </c>
      <c r="AY14" s="23">
        <f t="shared" si="16"/>
        <v>0</v>
      </c>
      <c r="AZ14" s="23">
        <f t="shared" si="17"/>
        <v>0</v>
      </c>
      <c r="BA14" s="23">
        <f t="shared" si="18"/>
        <v>0</v>
      </c>
      <c r="BB14" s="27">
        <f t="shared" si="19"/>
        <v>0</v>
      </c>
      <c r="BC14" s="27">
        <f t="shared" si="20"/>
        <v>0</v>
      </c>
    </row>
    <row r="15" spans="1:57" s="6" customFormat="1" ht="15.75" thickBot="1" x14ac:dyDescent="0.3">
      <c r="A15" s="14">
        <f t="shared" si="1"/>
        <v>6</v>
      </c>
      <c r="B15" s="106" t="s">
        <v>134</v>
      </c>
      <c r="C15" s="103">
        <v>2003</v>
      </c>
      <c r="D15" s="95" t="s">
        <v>15</v>
      </c>
      <c r="E15" s="104">
        <v>2670606</v>
      </c>
      <c r="F15" s="105">
        <v>9</v>
      </c>
      <c r="G15" s="25">
        <f>IF(F15="",0,VLOOKUP(F15,'points ind'!$A$2:$B$52,2,FALSE))</f>
        <v>60</v>
      </c>
      <c r="H15" s="48">
        <f>IF(F15="",0,VLOOKUP(F15,'points clubs'!$A$2:$B$51,2,FALSE))</f>
        <v>25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41">
        <v>5</v>
      </c>
      <c r="M15" s="25">
        <f>IF(L15="",0,VLOOKUP(L15,'points ind'!$A$2:$B$52,2,FALSE))</f>
        <v>80</v>
      </c>
      <c r="N15" s="48">
        <f>IF(L15="",0,VLOOKUP(L15,'points clubs'!$A$2:$B$51,2,FALSE))</f>
        <v>60</v>
      </c>
      <c r="O15" s="41">
        <v>4</v>
      </c>
      <c r="P15" s="25">
        <f>IF(O15="",0,VLOOKUP(O15,'points ind'!$A$2:$B$52,2,FALSE))</f>
        <v>85</v>
      </c>
      <c r="Q15" s="48">
        <f>IF(O15="",0,VLOOKUP(O15,'points clubs'!$A$2:$B$51,2,FALSE))</f>
        <v>70</v>
      </c>
      <c r="R15" s="41">
        <v>5</v>
      </c>
      <c r="S15" s="25">
        <f>IF(R15="",0,VLOOKUP(R15,'points ind'!$A$2:$B$52,2,FALSE))</f>
        <v>80</v>
      </c>
      <c r="T15" s="48">
        <f>IF(R15="",0,VLOOKUP(R15,'points clubs'!$A$2:$B$51,2,FALSE))</f>
        <v>60</v>
      </c>
      <c r="U15" s="41">
        <v>3</v>
      </c>
      <c r="V15" s="25">
        <f>IF(U15="",0,VLOOKUP(U15,'points ind'!$A$2:$B$52,2,FALSE))</f>
        <v>90</v>
      </c>
      <c r="W15" s="48">
        <f>IF(U15="",0,VLOOKUP(U15,'points clubs'!$A$2:$B$51,2,FALSE))</f>
        <v>80</v>
      </c>
      <c r="X15" s="42">
        <v>3</v>
      </c>
      <c r="Y15" s="25">
        <f>IF(X15="",0,VLOOKUP(X15,'points ind'!$A$2:$B$52,2,FALSE))</f>
        <v>90</v>
      </c>
      <c r="Z15" s="48">
        <f>IF(X15="",0,VLOOKUP(X15,'points clubs'!$A$2:$B$51,2,FALSE))</f>
        <v>80</v>
      </c>
      <c r="AA15" s="41">
        <v>16</v>
      </c>
      <c r="AB15" s="25">
        <f>IF(AA15="",0,VLOOKUP(AA15,'points ind'!$A$2:$B$52,2,FALSE))</f>
        <v>40</v>
      </c>
      <c r="AC15" s="48">
        <f>IF(AA15="",0,VLOOKUP(AA15,'points clubs'!$A$2:$B$51,2,FALSE))</f>
        <v>10</v>
      </c>
      <c r="AD15" s="41">
        <v>4</v>
      </c>
      <c r="AE15" s="25">
        <f>IF(AD15="",0,VLOOKUP(AD15,'points ind'!$A$2:$B$52,2,FALSE))</f>
        <v>85</v>
      </c>
      <c r="AF15" s="48">
        <f>IF(AD15="",0,VLOOKUP(AD15,'points clubs'!$A$2:$B$51,2,FALSE))</f>
        <v>70</v>
      </c>
      <c r="AG15" s="41">
        <v>14</v>
      </c>
      <c r="AH15" s="25">
        <f>IF(AG15="",0,VLOOKUP(AG15,'points ind'!$A$2:$B$52,2,FALSE))</f>
        <v>44</v>
      </c>
      <c r="AI15" s="48">
        <f>IF(AG15="",0,VLOOKUP(AG15,'points clubs'!$A$2:$B$51,2,FALSE))</f>
        <v>14</v>
      </c>
      <c r="AJ15" s="26">
        <f t="shared" si="2"/>
        <v>654</v>
      </c>
      <c r="AK15" s="63">
        <f t="shared" si="3"/>
        <v>3</v>
      </c>
      <c r="AL15" s="257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394</v>
      </c>
      <c r="AM15" s="258">
        <f t="shared" si="4"/>
        <v>6</v>
      </c>
      <c r="AN15" s="22">
        <f t="shared" si="5"/>
        <v>0</v>
      </c>
      <c r="AO15" s="23">
        <f t="shared" si="6"/>
        <v>0</v>
      </c>
      <c r="AP15" s="23">
        <f t="shared" si="7"/>
        <v>0</v>
      </c>
      <c r="AQ15" s="23">
        <f t="shared" si="8"/>
        <v>0</v>
      </c>
      <c r="AR15" s="23">
        <f t="shared" si="9"/>
        <v>0</v>
      </c>
      <c r="AS15" s="23">
        <f t="shared" si="10"/>
        <v>469</v>
      </c>
      <c r="AT15" s="23">
        <f t="shared" si="11"/>
        <v>0</v>
      </c>
      <c r="AU15" s="23">
        <f t="shared" si="12"/>
        <v>0</v>
      </c>
      <c r="AV15" s="23">
        <f t="shared" si="13"/>
        <v>0</v>
      </c>
      <c r="AW15" s="23">
        <f t="shared" si="14"/>
        <v>0</v>
      </c>
      <c r="AX15" s="23">
        <f t="shared" si="15"/>
        <v>0</v>
      </c>
      <c r="AY15" s="23">
        <f t="shared" si="16"/>
        <v>0</v>
      </c>
      <c r="AZ15" s="23">
        <f t="shared" si="17"/>
        <v>0</v>
      </c>
      <c r="BA15" s="23">
        <f t="shared" si="18"/>
        <v>0</v>
      </c>
      <c r="BB15" s="27">
        <f t="shared" si="19"/>
        <v>0</v>
      </c>
      <c r="BC15" s="27">
        <f t="shared" si="20"/>
        <v>0</v>
      </c>
    </row>
    <row r="16" spans="1:57" s="6" customFormat="1" ht="15.75" thickBot="1" x14ac:dyDescent="0.3">
      <c r="A16" s="14">
        <f t="shared" si="1"/>
        <v>7</v>
      </c>
      <c r="B16" s="106" t="s">
        <v>130</v>
      </c>
      <c r="C16" s="103">
        <v>2003</v>
      </c>
      <c r="D16" s="95" t="s">
        <v>18</v>
      </c>
      <c r="E16" s="104">
        <v>2662249</v>
      </c>
      <c r="F16" s="105">
        <v>5</v>
      </c>
      <c r="G16" s="25">
        <f>IF(F16="",0,VLOOKUP(F16,'points ind'!$A$2:$B$52,2,FALSE))</f>
        <v>80</v>
      </c>
      <c r="H16" s="48">
        <f>IF(F16="",0,VLOOKUP(F16,'points clubs'!$A$2:$B$51,2,FALSE))</f>
        <v>60</v>
      </c>
      <c r="I16" s="52"/>
      <c r="J16" s="53">
        <f>IF(I16="",0,VLOOKUP(I16,'points ind'!$A$2:$B$52,2,FALSE))</f>
        <v>0</v>
      </c>
      <c r="K16" s="51">
        <f>IF(I16="",0,VLOOKUP(I16,'points clubs'!$A$2:$B$51,2,FALSE))</f>
        <v>0</v>
      </c>
      <c r="L16" s="41">
        <v>6</v>
      </c>
      <c r="M16" s="25">
        <f>IF(L16="",0,VLOOKUP(L16,'points ind'!$A$2:$B$52,2,FALSE))</f>
        <v>75</v>
      </c>
      <c r="N16" s="48">
        <f>IF(L16="",0,VLOOKUP(L16,'points clubs'!$A$2:$B$51,2,FALSE))</f>
        <v>50</v>
      </c>
      <c r="O16" s="42">
        <v>7</v>
      </c>
      <c r="P16" s="25">
        <f>IF(O16="",0,VLOOKUP(O16,'points ind'!$A$2:$B$52,2,FALSE))</f>
        <v>70</v>
      </c>
      <c r="Q16" s="48">
        <f>IF(O16="",0,VLOOKUP(O16,'points clubs'!$A$2:$B$51,2,FALSE))</f>
        <v>40</v>
      </c>
      <c r="R16" s="41">
        <v>3</v>
      </c>
      <c r="S16" s="25">
        <f>IF(R16="",0,VLOOKUP(R16,'points ind'!$A$2:$B$52,2,FALSE))</f>
        <v>90</v>
      </c>
      <c r="T16" s="48">
        <f>IF(R16="",0,VLOOKUP(R16,'points clubs'!$A$2:$B$51,2,FALSE))</f>
        <v>80</v>
      </c>
      <c r="U16" s="41">
        <v>9</v>
      </c>
      <c r="V16" s="25">
        <f>IF(U16="",0,VLOOKUP(U16,'points ind'!$A$2:$B$52,2,FALSE))</f>
        <v>60</v>
      </c>
      <c r="W16" s="48">
        <f>IF(U16="",0,VLOOKUP(U16,'points clubs'!$A$2:$B$51,2,FALSE))</f>
        <v>25</v>
      </c>
      <c r="X16" s="41">
        <v>6</v>
      </c>
      <c r="Y16" s="25">
        <f>IF(X16="",0,VLOOKUP(X16,'points ind'!$A$2:$B$52,2,FALSE))</f>
        <v>75</v>
      </c>
      <c r="Z16" s="48">
        <f>IF(X16="",0,VLOOKUP(X16,'points clubs'!$A$2:$B$51,2,FALSE))</f>
        <v>50</v>
      </c>
      <c r="AA16" s="41">
        <v>13</v>
      </c>
      <c r="AB16" s="25">
        <f>IF(AA16="",0,VLOOKUP(AA16,'points ind'!$A$2:$B$52,2,FALSE))</f>
        <v>46</v>
      </c>
      <c r="AC16" s="48">
        <f>IF(AA16="",0,VLOOKUP(AA16,'points clubs'!$A$2:$B$51,2,FALSE))</f>
        <v>16</v>
      </c>
      <c r="AD16" s="41">
        <v>14</v>
      </c>
      <c r="AE16" s="25">
        <f>IF(AD16="",0,VLOOKUP(AD16,'points ind'!$A$2:$B$52,2,FALSE))</f>
        <v>44</v>
      </c>
      <c r="AF16" s="48">
        <f>IF(AD16="",0,VLOOKUP(AD16,'points clubs'!$A$2:$B$51,2,FALSE))</f>
        <v>14</v>
      </c>
      <c r="AG16" s="41">
        <v>12</v>
      </c>
      <c r="AH16" s="25">
        <f>IF(AG16="",0,VLOOKUP(AG16,'points ind'!$A$2:$B$52,2,FALSE))</f>
        <v>48</v>
      </c>
      <c r="AI16" s="48">
        <f>IF(AG16="",0,VLOOKUP(AG16,'points clubs'!$A$2:$B$51,2,FALSE))</f>
        <v>18</v>
      </c>
      <c r="AJ16" s="26">
        <f t="shared" si="2"/>
        <v>588</v>
      </c>
      <c r="AK16" s="63">
        <f t="shared" si="3"/>
        <v>6</v>
      </c>
      <c r="AL16" s="257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368</v>
      </c>
      <c r="AM16" s="258">
        <f t="shared" si="4"/>
        <v>7</v>
      </c>
      <c r="AN16" s="22">
        <f t="shared" si="5"/>
        <v>0</v>
      </c>
      <c r="AO16" s="23">
        <f t="shared" si="6"/>
        <v>0</v>
      </c>
      <c r="AP16" s="23">
        <f t="shared" si="7"/>
        <v>0</v>
      </c>
      <c r="AQ16" s="23">
        <f t="shared" si="8"/>
        <v>0</v>
      </c>
      <c r="AR16" s="23">
        <f t="shared" si="9"/>
        <v>0</v>
      </c>
      <c r="AS16" s="23">
        <f t="shared" si="10"/>
        <v>0</v>
      </c>
      <c r="AT16" s="23">
        <f t="shared" si="11"/>
        <v>0</v>
      </c>
      <c r="AU16" s="23">
        <f t="shared" si="12"/>
        <v>0</v>
      </c>
      <c r="AV16" s="23">
        <f t="shared" si="13"/>
        <v>353</v>
      </c>
      <c r="AW16" s="23">
        <f t="shared" si="14"/>
        <v>0</v>
      </c>
      <c r="AX16" s="23">
        <f t="shared" si="15"/>
        <v>0</v>
      </c>
      <c r="AY16" s="23">
        <f t="shared" si="16"/>
        <v>0</v>
      </c>
      <c r="AZ16" s="23">
        <f t="shared" si="17"/>
        <v>0</v>
      </c>
      <c r="BA16" s="23">
        <f t="shared" si="18"/>
        <v>0</v>
      </c>
      <c r="BB16" s="27">
        <f t="shared" si="19"/>
        <v>0</v>
      </c>
      <c r="BC16" s="27">
        <f t="shared" si="20"/>
        <v>0</v>
      </c>
    </row>
    <row r="17" spans="1:55" s="6" customFormat="1" ht="15.75" thickBot="1" x14ac:dyDescent="0.3">
      <c r="A17" s="14">
        <f t="shared" si="1"/>
        <v>8</v>
      </c>
      <c r="B17" s="106" t="s">
        <v>139</v>
      </c>
      <c r="C17" s="103">
        <v>2003</v>
      </c>
      <c r="D17" s="90" t="s">
        <v>15</v>
      </c>
      <c r="E17" s="107">
        <v>2663675</v>
      </c>
      <c r="F17" s="105">
        <v>14</v>
      </c>
      <c r="G17" s="25">
        <f>IF(F17="",0,VLOOKUP(F17,'points ind'!$A$2:$B$52,2,FALSE))</f>
        <v>44</v>
      </c>
      <c r="H17" s="48">
        <f>IF(F17="",0,VLOOKUP(F17,'points clubs'!$A$2:$B$51,2,FALSE))</f>
        <v>14</v>
      </c>
      <c r="I17" s="52"/>
      <c r="J17" s="53">
        <f>IF(I17="",0,VLOOKUP(I17,'points ind'!$A$2:$B$52,2,FALSE))</f>
        <v>0</v>
      </c>
      <c r="K17" s="51">
        <f>IF(I17="",0,VLOOKUP(I17,'points clubs'!$A$2:$B$51,2,FALSE))</f>
        <v>0</v>
      </c>
      <c r="L17" s="41">
        <v>13</v>
      </c>
      <c r="M17" s="25">
        <f>IF(L17="",0,VLOOKUP(L17,'points ind'!$A$2:$B$52,2,FALSE))</f>
        <v>46</v>
      </c>
      <c r="N17" s="48">
        <f>IF(L17="",0,VLOOKUP(L17,'points clubs'!$A$2:$B$51,2,FALSE))</f>
        <v>16</v>
      </c>
      <c r="O17" s="41">
        <v>6</v>
      </c>
      <c r="P17" s="25">
        <f>IF(O17="",0,VLOOKUP(O17,'points ind'!$A$2:$B$52,2,FALSE))</f>
        <v>75</v>
      </c>
      <c r="Q17" s="48">
        <f>IF(O17="",0,VLOOKUP(O17,'points clubs'!$A$2:$B$51,2,FALSE))</f>
        <v>50</v>
      </c>
      <c r="R17" s="41"/>
      <c r="S17" s="25">
        <f>IF(R17="",0,VLOOKUP(R17,'points ind'!$A$2:$B$52,2,FALSE))</f>
        <v>0</v>
      </c>
      <c r="T17" s="48">
        <f>IF(R17="",0,VLOOKUP(R17,'points clubs'!$A$2:$B$51,2,FALSE))</f>
        <v>0</v>
      </c>
      <c r="U17" s="41">
        <v>2</v>
      </c>
      <c r="V17" s="25">
        <f>IF(U17="",0,VLOOKUP(U17,'points ind'!$A$2:$B$52,2,FALSE))</f>
        <v>95</v>
      </c>
      <c r="W17" s="48">
        <f>IF(U17="",0,VLOOKUP(U17,'points clubs'!$A$2:$B$51,2,FALSE))</f>
        <v>90</v>
      </c>
      <c r="X17" s="41"/>
      <c r="Y17" s="25">
        <f>IF(X17="",0,VLOOKUP(X17,'points ind'!$A$2:$B$52,2,FALSE))</f>
        <v>0</v>
      </c>
      <c r="Z17" s="48">
        <f>IF(X17="",0,VLOOKUP(X17,'points clubs'!$A$2:$B$51,2,FALSE))</f>
        <v>0</v>
      </c>
      <c r="AA17" s="41"/>
      <c r="AB17" s="25">
        <f>IF(AA17="",0,VLOOKUP(AA17,'points ind'!$A$2:$B$52,2,FALSE))</f>
        <v>0</v>
      </c>
      <c r="AC17" s="48">
        <f>IF(AA17="",0,VLOOKUP(AA17,'points clubs'!$A$2:$B$51,2,FALSE))</f>
        <v>0</v>
      </c>
      <c r="AD17" s="41">
        <v>8</v>
      </c>
      <c r="AE17" s="25">
        <f>IF(AD17="",0,VLOOKUP(AD17,'points ind'!$A$2:$B$52,2,FALSE))</f>
        <v>65</v>
      </c>
      <c r="AF17" s="48">
        <f>IF(AD17="",0,VLOOKUP(AD17,'points clubs'!$A$2:$B$51,2,FALSE))</f>
        <v>30</v>
      </c>
      <c r="AG17" s="41">
        <v>6</v>
      </c>
      <c r="AH17" s="25">
        <f>IF(AG17="",0,VLOOKUP(AG17,'points ind'!$A$2:$B$52,2,FALSE))</f>
        <v>75</v>
      </c>
      <c r="AI17" s="48">
        <f>IF(AG17="",0,VLOOKUP(AG17,'points clubs'!$A$2:$B$51,2,FALSE))</f>
        <v>50</v>
      </c>
      <c r="AJ17" s="26">
        <f t="shared" si="2"/>
        <v>400</v>
      </c>
      <c r="AK17" s="63">
        <f t="shared" si="3"/>
        <v>15</v>
      </c>
      <c r="AL17" s="257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356</v>
      </c>
      <c r="AM17" s="258">
        <f t="shared" si="4"/>
        <v>8</v>
      </c>
      <c r="AN17" s="22">
        <f t="shared" si="5"/>
        <v>0</v>
      </c>
      <c r="AO17" s="23">
        <f t="shared" si="6"/>
        <v>0</v>
      </c>
      <c r="AP17" s="23">
        <f t="shared" si="7"/>
        <v>0</v>
      </c>
      <c r="AQ17" s="23">
        <f t="shared" si="8"/>
        <v>0</v>
      </c>
      <c r="AR17" s="23">
        <f t="shared" si="9"/>
        <v>0</v>
      </c>
      <c r="AS17" s="23">
        <f t="shared" si="10"/>
        <v>250</v>
      </c>
      <c r="AT17" s="23">
        <f t="shared" si="11"/>
        <v>0</v>
      </c>
      <c r="AU17" s="23">
        <f t="shared" si="12"/>
        <v>0</v>
      </c>
      <c r="AV17" s="23">
        <f t="shared" si="13"/>
        <v>0</v>
      </c>
      <c r="AW17" s="23">
        <f t="shared" si="14"/>
        <v>0</v>
      </c>
      <c r="AX17" s="23">
        <f t="shared" si="15"/>
        <v>0</v>
      </c>
      <c r="AY17" s="23">
        <f t="shared" si="16"/>
        <v>0</v>
      </c>
      <c r="AZ17" s="23">
        <f t="shared" si="17"/>
        <v>0</v>
      </c>
      <c r="BA17" s="23">
        <f t="shared" si="18"/>
        <v>0</v>
      </c>
      <c r="BB17" s="27">
        <f t="shared" si="19"/>
        <v>0</v>
      </c>
      <c r="BC17" s="27">
        <f t="shared" si="20"/>
        <v>0</v>
      </c>
    </row>
    <row r="18" spans="1:55" s="6" customFormat="1" ht="15.75" thickBot="1" x14ac:dyDescent="0.3">
      <c r="A18" s="14">
        <f t="shared" si="1"/>
        <v>9</v>
      </c>
      <c r="B18" s="106" t="s">
        <v>148</v>
      </c>
      <c r="C18" s="108">
        <v>2003</v>
      </c>
      <c r="D18" s="95" t="s">
        <v>15</v>
      </c>
      <c r="E18" s="104">
        <v>2670598</v>
      </c>
      <c r="F18" s="105">
        <v>24</v>
      </c>
      <c r="G18" s="25">
        <f>IF(F18="",0,VLOOKUP(F18,'points ind'!$A$2:$B$52,2,FALSE))</f>
        <v>24</v>
      </c>
      <c r="H18" s="48">
        <f>IF(F18="",0,VLOOKUP(F18,'points clubs'!$A$2:$B$51,2,FALSE))</f>
        <v>0</v>
      </c>
      <c r="I18" s="52"/>
      <c r="J18" s="53">
        <f>IF(I18="",0,VLOOKUP(I18,'points ind'!$A$2:$B$52,2,FALSE))</f>
        <v>0</v>
      </c>
      <c r="K18" s="51">
        <f>IF(I18="",0,VLOOKUP(I18,'points clubs'!$A$2:$B$51,2,FALSE))</f>
        <v>0</v>
      </c>
      <c r="L18" s="41">
        <v>12</v>
      </c>
      <c r="M18" s="25">
        <f>IF(L18="",0,VLOOKUP(L18,'points ind'!$A$2:$B$52,2,FALSE))</f>
        <v>48</v>
      </c>
      <c r="N18" s="48">
        <f>IF(L18="",0,VLOOKUP(L18,'points clubs'!$A$2:$B$51,2,FALSE))</f>
        <v>18</v>
      </c>
      <c r="O18" s="41">
        <v>11</v>
      </c>
      <c r="P18" s="25">
        <f>IF(O18="",0,VLOOKUP(O18,'points ind'!$A$2:$B$52,2,FALSE))</f>
        <v>50</v>
      </c>
      <c r="Q18" s="48">
        <f>IF(O18="",0,VLOOKUP(O18,'points clubs'!$A$2:$B$51,2,FALSE))</f>
        <v>20</v>
      </c>
      <c r="R18" s="41">
        <v>21</v>
      </c>
      <c r="S18" s="25">
        <f>IF(R18="",0,VLOOKUP(R18,'points ind'!$A$2:$B$52,2,FALSE))</f>
        <v>30</v>
      </c>
      <c r="T18" s="48">
        <f>IF(R18="",0,VLOOKUP(R18,'points clubs'!$A$2:$B$51,2,FALSE))</f>
        <v>0</v>
      </c>
      <c r="U18" s="41">
        <v>5</v>
      </c>
      <c r="V18" s="25">
        <f>IF(U18="",0,VLOOKUP(U18,'points ind'!$A$2:$B$52,2,FALSE))</f>
        <v>80</v>
      </c>
      <c r="W18" s="48">
        <f>IF(U18="",0,VLOOKUP(U18,'points clubs'!$A$2:$B$51,2,FALSE))</f>
        <v>60</v>
      </c>
      <c r="X18" s="41">
        <v>20</v>
      </c>
      <c r="Y18" s="25">
        <f>IF(X18="",0,VLOOKUP(X18,'points ind'!$A$2:$B$52,2,FALSE))</f>
        <v>32</v>
      </c>
      <c r="Z18" s="48">
        <f>IF(X18="",0,VLOOKUP(X18,'points clubs'!$A$2:$B$51,2,FALSE))</f>
        <v>2</v>
      </c>
      <c r="AA18" s="41">
        <v>6</v>
      </c>
      <c r="AB18" s="25">
        <f>IF(AA18="",0,VLOOKUP(AA18,'points ind'!$A$2:$B$52,2,FALSE))</f>
        <v>75</v>
      </c>
      <c r="AC18" s="48">
        <f>IF(AA18="",0,VLOOKUP(AA18,'points clubs'!$A$2:$B$51,2,FALSE))</f>
        <v>50</v>
      </c>
      <c r="AD18" s="41">
        <v>7</v>
      </c>
      <c r="AE18" s="25">
        <f>IF(AD18="",0,VLOOKUP(AD18,'points ind'!$A$2:$B$52,2,FALSE))</f>
        <v>70</v>
      </c>
      <c r="AF18" s="48">
        <f>IF(AD18="",0,VLOOKUP(AD18,'points clubs'!$A$2:$B$51,2,FALSE))</f>
        <v>40</v>
      </c>
      <c r="AG18" s="41">
        <v>7</v>
      </c>
      <c r="AH18" s="25">
        <f>IF(AG18="",0,VLOOKUP(AG18,'points ind'!$A$2:$B$52,2,FALSE))</f>
        <v>70</v>
      </c>
      <c r="AI18" s="48">
        <f>IF(AG18="",0,VLOOKUP(AG18,'points clubs'!$A$2:$B$51,2,FALSE))</f>
        <v>40</v>
      </c>
      <c r="AJ18" s="26">
        <f t="shared" si="2"/>
        <v>479</v>
      </c>
      <c r="AK18" s="63">
        <f t="shared" si="3"/>
        <v>10</v>
      </c>
      <c r="AL18" s="257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345</v>
      </c>
      <c r="AM18" s="258">
        <f t="shared" si="4"/>
        <v>9</v>
      </c>
      <c r="AN18" s="22">
        <f t="shared" si="5"/>
        <v>0</v>
      </c>
      <c r="AO18" s="23">
        <f t="shared" si="6"/>
        <v>0</v>
      </c>
      <c r="AP18" s="23">
        <f t="shared" si="7"/>
        <v>0</v>
      </c>
      <c r="AQ18" s="23">
        <f t="shared" si="8"/>
        <v>0</v>
      </c>
      <c r="AR18" s="23">
        <f t="shared" si="9"/>
        <v>0</v>
      </c>
      <c r="AS18" s="23">
        <f t="shared" si="10"/>
        <v>230</v>
      </c>
      <c r="AT18" s="23">
        <f t="shared" si="11"/>
        <v>0</v>
      </c>
      <c r="AU18" s="23">
        <f t="shared" si="12"/>
        <v>0</v>
      </c>
      <c r="AV18" s="23">
        <f t="shared" si="13"/>
        <v>0</v>
      </c>
      <c r="AW18" s="23">
        <f t="shared" si="14"/>
        <v>0</v>
      </c>
      <c r="AX18" s="23">
        <f t="shared" si="15"/>
        <v>0</v>
      </c>
      <c r="AY18" s="23">
        <f t="shared" si="16"/>
        <v>0</v>
      </c>
      <c r="AZ18" s="23">
        <f t="shared" si="17"/>
        <v>0</v>
      </c>
      <c r="BA18" s="23">
        <f t="shared" si="18"/>
        <v>0</v>
      </c>
      <c r="BB18" s="27">
        <f t="shared" si="19"/>
        <v>0</v>
      </c>
      <c r="BC18" s="27">
        <f t="shared" si="20"/>
        <v>0</v>
      </c>
    </row>
    <row r="19" spans="1:55" s="6" customFormat="1" ht="15.75" thickBot="1" x14ac:dyDescent="0.3">
      <c r="A19" s="14">
        <f t="shared" si="1"/>
        <v>10</v>
      </c>
      <c r="B19" s="106" t="s">
        <v>132</v>
      </c>
      <c r="C19" s="103">
        <v>2003</v>
      </c>
      <c r="D19" s="90" t="s">
        <v>17</v>
      </c>
      <c r="E19" s="107">
        <v>2666636</v>
      </c>
      <c r="F19" s="105">
        <v>7</v>
      </c>
      <c r="G19" s="25">
        <f>IF(F19="",0,VLOOKUP(F19,'points ind'!$A$2:$B$52,2,FALSE))</f>
        <v>70</v>
      </c>
      <c r="H19" s="48">
        <f>IF(F19="",0,VLOOKUP(F19,'points clubs'!$A$2:$B$51,2,FALSE))</f>
        <v>40</v>
      </c>
      <c r="I19" s="52"/>
      <c r="J19" s="53">
        <f>IF(I19="",0,VLOOKUP(I19,'points ind'!$A$2:$B$52,2,FALSE))</f>
        <v>0</v>
      </c>
      <c r="K19" s="51">
        <f>IF(I19="",0,VLOOKUP(I19,'points clubs'!$A$2:$B$51,2,FALSE))</f>
        <v>0</v>
      </c>
      <c r="L19" s="41">
        <v>17</v>
      </c>
      <c r="M19" s="25">
        <f>IF(L19="",0,VLOOKUP(L19,'points ind'!$A$2:$B$52,2,FALSE))</f>
        <v>38</v>
      </c>
      <c r="N19" s="48">
        <f>IF(L19="",0,VLOOKUP(L19,'points clubs'!$A$2:$B$51,2,FALSE))</f>
        <v>8</v>
      </c>
      <c r="O19" s="41">
        <v>9</v>
      </c>
      <c r="P19" s="25">
        <f>IF(O19="",0,VLOOKUP(O19,'points ind'!$A$2:$B$52,2,FALSE))</f>
        <v>60</v>
      </c>
      <c r="Q19" s="48">
        <f>IF(O19="",0,VLOOKUP(O19,'points clubs'!$A$2:$B$51,2,FALSE))</f>
        <v>25</v>
      </c>
      <c r="R19" s="41">
        <v>10</v>
      </c>
      <c r="S19" s="25">
        <f>IF(R19="",0,VLOOKUP(R19,'points ind'!$A$2:$B$52,2,FALSE))</f>
        <v>55</v>
      </c>
      <c r="T19" s="48">
        <f>IF(R19="",0,VLOOKUP(R19,'points clubs'!$A$2:$B$51,2,FALSE))</f>
        <v>22</v>
      </c>
      <c r="U19" s="41">
        <v>15</v>
      </c>
      <c r="V19" s="25">
        <f>IF(U19="",0,VLOOKUP(U19,'points ind'!$A$2:$B$52,2,FALSE))</f>
        <v>42</v>
      </c>
      <c r="W19" s="48">
        <f>IF(U19="",0,VLOOKUP(U19,'points clubs'!$A$2:$B$51,2,FALSE))</f>
        <v>12</v>
      </c>
      <c r="X19" s="41">
        <v>10</v>
      </c>
      <c r="Y19" s="25">
        <f>IF(X19="",0,VLOOKUP(X19,'points ind'!$A$2:$B$52,2,FALSE))</f>
        <v>55</v>
      </c>
      <c r="Z19" s="48">
        <f>IF(X19="",0,VLOOKUP(X19,'points clubs'!$A$2:$B$51,2,FALSE))</f>
        <v>22</v>
      </c>
      <c r="AA19" s="41">
        <v>5</v>
      </c>
      <c r="AB19" s="25">
        <f>IF(AA19="",0,VLOOKUP(AA19,'points ind'!$A$2:$B$52,2,FALSE))</f>
        <v>80</v>
      </c>
      <c r="AC19" s="48">
        <f>IF(AA19="",0,VLOOKUP(AA19,'points clubs'!$A$2:$B$51,2,FALSE))</f>
        <v>60</v>
      </c>
      <c r="AD19" s="41">
        <v>21</v>
      </c>
      <c r="AE19" s="25">
        <f>IF(AD19="",0,VLOOKUP(AD19,'points ind'!$A$2:$B$52,2,FALSE))</f>
        <v>30</v>
      </c>
      <c r="AF19" s="48">
        <f>IF(AD19="",0,VLOOKUP(AD19,'points clubs'!$A$2:$B$51,2,FALSE))</f>
        <v>0</v>
      </c>
      <c r="AG19" s="41">
        <v>11</v>
      </c>
      <c r="AH19" s="25">
        <f>IF(AG19="",0,VLOOKUP(AG19,'points ind'!$A$2:$B$52,2,FALSE))</f>
        <v>50</v>
      </c>
      <c r="AI19" s="48">
        <f>IF(AG19="",0,VLOOKUP(AG19,'points clubs'!$A$2:$B$51,2,FALSE))</f>
        <v>20</v>
      </c>
      <c r="AJ19" s="26">
        <f t="shared" si="2"/>
        <v>480</v>
      </c>
      <c r="AK19" s="63">
        <f t="shared" si="3"/>
        <v>9</v>
      </c>
      <c r="AL19" s="257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315</v>
      </c>
      <c r="AM19" s="258">
        <f t="shared" si="4"/>
        <v>10</v>
      </c>
      <c r="AN19" s="22">
        <f t="shared" si="5"/>
        <v>0</v>
      </c>
      <c r="AO19" s="23">
        <f t="shared" si="6"/>
        <v>0</v>
      </c>
      <c r="AP19" s="23">
        <f t="shared" si="7"/>
        <v>0</v>
      </c>
      <c r="AQ19" s="23">
        <f t="shared" si="8"/>
        <v>0</v>
      </c>
      <c r="AR19" s="23">
        <f t="shared" si="9"/>
        <v>0</v>
      </c>
      <c r="AS19" s="23">
        <f t="shared" si="10"/>
        <v>0</v>
      </c>
      <c r="AT19" s="23">
        <f t="shared" si="11"/>
        <v>0</v>
      </c>
      <c r="AU19" s="23">
        <f t="shared" si="12"/>
        <v>209</v>
      </c>
      <c r="AV19" s="23">
        <f t="shared" si="13"/>
        <v>0</v>
      </c>
      <c r="AW19" s="23">
        <f t="shared" si="14"/>
        <v>0</v>
      </c>
      <c r="AX19" s="23">
        <f t="shared" si="15"/>
        <v>0</v>
      </c>
      <c r="AY19" s="23">
        <f t="shared" si="16"/>
        <v>0</v>
      </c>
      <c r="AZ19" s="23">
        <f t="shared" si="17"/>
        <v>0</v>
      </c>
      <c r="BA19" s="23">
        <f t="shared" si="18"/>
        <v>0</v>
      </c>
      <c r="BB19" s="27">
        <f t="shared" si="19"/>
        <v>0</v>
      </c>
      <c r="BC19" s="27">
        <f t="shared" si="20"/>
        <v>0</v>
      </c>
    </row>
    <row r="20" spans="1:55" s="6" customFormat="1" ht="15.75" thickBot="1" x14ac:dyDescent="0.3">
      <c r="A20" s="14">
        <f t="shared" si="1"/>
        <v>10</v>
      </c>
      <c r="B20" s="106" t="s">
        <v>142</v>
      </c>
      <c r="C20" s="103">
        <v>2003</v>
      </c>
      <c r="D20" s="90" t="s">
        <v>17</v>
      </c>
      <c r="E20" s="107">
        <v>2666637</v>
      </c>
      <c r="F20" s="105">
        <v>17</v>
      </c>
      <c r="G20" s="25">
        <f>IF(F20="",0,VLOOKUP(F20,'points ind'!$A$2:$B$52,2,FALSE))</f>
        <v>38</v>
      </c>
      <c r="H20" s="48">
        <f>IF(F20="",0,VLOOKUP(F20,'points clubs'!$A$2:$B$51,2,FALSE))</f>
        <v>8</v>
      </c>
      <c r="I20" s="52"/>
      <c r="J20" s="53">
        <f>IF(I20="",0,VLOOKUP(I20,'points ind'!$A$2:$B$52,2,FALSE))</f>
        <v>0</v>
      </c>
      <c r="K20" s="51">
        <f>IF(I20="",0,VLOOKUP(I20,'points clubs'!$A$2:$B$51,2,FALSE))</f>
        <v>0</v>
      </c>
      <c r="L20" s="41">
        <v>8</v>
      </c>
      <c r="M20" s="25">
        <f>IF(L20="",0,VLOOKUP(L20,'points ind'!$A$2:$B$52,2,FALSE))</f>
        <v>65</v>
      </c>
      <c r="N20" s="48">
        <f>IF(L20="",0,VLOOKUP(L20,'points clubs'!$A$2:$B$51,2,FALSE))</f>
        <v>30</v>
      </c>
      <c r="O20" s="41">
        <v>24</v>
      </c>
      <c r="P20" s="25">
        <f>IF(O20="",0,VLOOKUP(O20,'points ind'!$A$2:$B$52,2,FALSE))</f>
        <v>24</v>
      </c>
      <c r="Q20" s="48">
        <f>IF(O20="",0,VLOOKUP(O20,'points clubs'!$A$2:$B$51,2,FALSE))</f>
        <v>0</v>
      </c>
      <c r="R20" s="41">
        <v>13</v>
      </c>
      <c r="S20" s="25">
        <f>IF(R20="",0,VLOOKUP(R20,'points ind'!$A$2:$B$52,2,FALSE))</f>
        <v>46</v>
      </c>
      <c r="T20" s="233">
        <f>IF(R20="",0,VLOOKUP(R20,'points clubs'!$A$2:$B$51,2,FALSE))</f>
        <v>16</v>
      </c>
      <c r="U20" s="41">
        <v>6</v>
      </c>
      <c r="V20" s="25">
        <f>IF(U20="",0,VLOOKUP(U20,'points ind'!$A$2:$B$52,2,FALSE))</f>
        <v>75</v>
      </c>
      <c r="W20" s="48">
        <f>IF(U20="",0,VLOOKUP(U20,'points clubs'!$A$2:$B$51,2,FALSE))</f>
        <v>50</v>
      </c>
      <c r="X20" s="41">
        <v>9</v>
      </c>
      <c r="Y20" s="25">
        <f>IF(X20="",0,VLOOKUP(X20,'points ind'!$A$2:$B$52,2,FALSE))</f>
        <v>60</v>
      </c>
      <c r="Z20" s="48">
        <f>IF(X20="",0,VLOOKUP(X20,'points clubs'!$A$2:$B$51,2,FALSE))</f>
        <v>25</v>
      </c>
      <c r="AA20" s="41">
        <v>11</v>
      </c>
      <c r="AB20" s="25">
        <f>IF(AA20="",0,VLOOKUP(AA20,'points ind'!$A$2:$B$52,2,FALSE))</f>
        <v>50</v>
      </c>
      <c r="AC20" s="48">
        <f>IF(AA20="",0,VLOOKUP(AA20,'points clubs'!$A$2:$B$51,2,FALSE))</f>
        <v>20</v>
      </c>
      <c r="AD20" s="41">
        <v>10</v>
      </c>
      <c r="AE20" s="25">
        <f>IF(AD20="",0,VLOOKUP(AD20,'points ind'!$A$2:$B$52,2,FALSE))</f>
        <v>55</v>
      </c>
      <c r="AF20" s="48">
        <f>IF(AD20="",0,VLOOKUP(AD20,'points clubs'!$A$2:$B$51,2,FALSE))</f>
        <v>22</v>
      </c>
      <c r="AG20" s="41">
        <v>9</v>
      </c>
      <c r="AH20" s="25">
        <f>IF(AG20="",0,VLOOKUP(AG20,'points ind'!$A$2:$B$52,2,FALSE))</f>
        <v>60</v>
      </c>
      <c r="AI20" s="48">
        <f>IF(AG20="",0,VLOOKUP(AG20,'points clubs'!$A$2:$B$51,2,FALSE))</f>
        <v>25</v>
      </c>
      <c r="AJ20" s="26">
        <f t="shared" si="2"/>
        <v>473</v>
      </c>
      <c r="AK20" s="63">
        <f t="shared" si="3"/>
        <v>11</v>
      </c>
      <c r="AL20" s="257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315</v>
      </c>
      <c r="AM20" s="258">
        <f t="shared" si="4"/>
        <v>10</v>
      </c>
      <c r="AN20" s="22">
        <f t="shared" si="5"/>
        <v>0</v>
      </c>
      <c r="AO20" s="23">
        <f t="shared" si="6"/>
        <v>0</v>
      </c>
      <c r="AP20" s="23">
        <f t="shared" si="7"/>
        <v>0</v>
      </c>
      <c r="AQ20" s="23">
        <f t="shared" si="8"/>
        <v>0</v>
      </c>
      <c r="AR20" s="23">
        <f t="shared" si="9"/>
        <v>0</v>
      </c>
      <c r="AS20" s="23">
        <f t="shared" si="10"/>
        <v>0</v>
      </c>
      <c r="AT20" s="23">
        <f t="shared" si="11"/>
        <v>0</v>
      </c>
      <c r="AU20" s="23">
        <f t="shared" si="12"/>
        <v>196</v>
      </c>
      <c r="AV20" s="23">
        <f t="shared" si="13"/>
        <v>0</v>
      </c>
      <c r="AW20" s="23">
        <f t="shared" si="14"/>
        <v>0</v>
      </c>
      <c r="AX20" s="23">
        <f t="shared" si="15"/>
        <v>0</v>
      </c>
      <c r="AY20" s="23">
        <f t="shared" si="16"/>
        <v>0</v>
      </c>
      <c r="AZ20" s="23">
        <f t="shared" si="17"/>
        <v>0</v>
      </c>
      <c r="BA20" s="23">
        <f t="shared" si="18"/>
        <v>0</v>
      </c>
      <c r="BB20" s="27">
        <f t="shared" si="19"/>
        <v>0</v>
      </c>
      <c r="BC20" s="27">
        <f t="shared" si="20"/>
        <v>0</v>
      </c>
    </row>
    <row r="21" spans="1:55" s="6" customFormat="1" ht="15.75" thickBot="1" x14ac:dyDescent="0.3">
      <c r="A21" s="14">
        <f t="shared" si="1"/>
        <v>12</v>
      </c>
      <c r="B21" s="106" t="s">
        <v>137</v>
      </c>
      <c r="C21" s="103">
        <v>2003</v>
      </c>
      <c r="D21" s="95" t="s">
        <v>11</v>
      </c>
      <c r="E21" s="104">
        <v>2676849</v>
      </c>
      <c r="F21" s="105">
        <v>12</v>
      </c>
      <c r="G21" s="25">
        <f>IF(F21="",0,VLOOKUP(F21,'points ind'!$A$2:$B$52,2,FALSE))</f>
        <v>48</v>
      </c>
      <c r="H21" s="48">
        <f>IF(F21="",0,VLOOKUP(F21,'points clubs'!$A$2:$B$51,2,FALSE))</f>
        <v>18</v>
      </c>
      <c r="I21" s="52"/>
      <c r="J21" s="53">
        <f>IF(I21="",0,VLOOKUP(I21,'points ind'!$A$2:$B$52,2,FALSE))</f>
        <v>0</v>
      </c>
      <c r="K21" s="51">
        <f>IF(I21="",0,VLOOKUP(I21,'points clubs'!$A$2:$B$51,2,FALSE))</f>
        <v>0</v>
      </c>
      <c r="L21" s="41">
        <v>9</v>
      </c>
      <c r="M21" s="25">
        <f>IF(L21="",0,VLOOKUP(L21,'points ind'!$A$2:$B$52,2,FALSE))</f>
        <v>60</v>
      </c>
      <c r="N21" s="48">
        <f>IF(L21="",0,VLOOKUP(L21,'points clubs'!$A$2:$B$51,2,FALSE))</f>
        <v>25</v>
      </c>
      <c r="O21" s="41">
        <v>14</v>
      </c>
      <c r="P21" s="25">
        <f>IF(O21="",0,VLOOKUP(O21,'points ind'!$A$2:$B$52,2,FALSE))</f>
        <v>44</v>
      </c>
      <c r="Q21" s="48">
        <f>IF(O21="",0,VLOOKUP(O21,'points clubs'!$A$2:$B$51,2,FALSE))</f>
        <v>14</v>
      </c>
      <c r="R21" s="41">
        <v>7</v>
      </c>
      <c r="S21" s="25">
        <f>IF(R21="",0,VLOOKUP(R21,'points ind'!$A$2:$B$52,2,FALSE))</f>
        <v>70</v>
      </c>
      <c r="T21" s="48">
        <f>IF(R21="",0,VLOOKUP(R21,'points clubs'!$A$2:$B$51,2,FALSE))</f>
        <v>40</v>
      </c>
      <c r="U21" s="41">
        <v>10</v>
      </c>
      <c r="V21" s="25">
        <f>IF(U21="",0,VLOOKUP(U21,'points ind'!$A$2:$B$52,2,FALSE))</f>
        <v>55</v>
      </c>
      <c r="W21" s="48">
        <f>IF(U21="",0,VLOOKUP(U21,'points clubs'!$A$2:$B$51,2,FALSE))</f>
        <v>22</v>
      </c>
      <c r="X21" s="41">
        <v>11</v>
      </c>
      <c r="Y21" s="25">
        <f>IF(X21="",0,VLOOKUP(X21,'points ind'!$A$2:$B$52,2,FALSE))</f>
        <v>50</v>
      </c>
      <c r="Z21" s="48">
        <f>IF(X21="",0,VLOOKUP(X21,'points clubs'!$A$2:$B$51,2,FALSE))</f>
        <v>20</v>
      </c>
      <c r="AA21" s="41">
        <v>14</v>
      </c>
      <c r="AB21" s="25">
        <f>IF(AA21="",0,VLOOKUP(AA21,'points ind'!$A$2:$B$52,2,FALSE))</f>
        <v>44</v>
      </c>
      <c r="AC21" s="48">
        <f>IF(AA21="",0,VLOOKUP(AA21,'points clubs'!$A$2:$B$51,2,FALSE))</f>
        <v>14</v>
      </c>
      <c r="AD21" s="41">
        <v>5</v>
      </c>
      <c r="AE21" s="25">
        <f>IF(AD21="",0,VLOOKUP(AD21,'points ind'!$A$2:$B$52,2,FALSE))</f>
        <v>80</v>
      </c>
      <c r="AF21" s="48">
        <f>IF(AD21="",0,VLOOKUP(AD21,'points clubs'!$A$2:$B$51,2,FALSE))</f>
        <v>60</v>
      </c>
      <c r="AG21" s="41">
        <v>13</v>
      </c>
      <c r="AH21" s="25">
        <f>IF(AG21="",0,VLOOKUP(AG21,'points ind'!$A$2:$B$52,2,FALSE))</f>
        <v>46</v>
      </c>
      <c r="AI21" s="48">
        <f>IF(AG21="",0,VLOOKUP(AG21,'points clubs'!$A$2:$B$51,2,FALSE))</f>
        <v>16</v>
      </c>
      <c r="AJ21" s="26">
        <f t="shared" si="2"/>
        <v>497</v>
      </c>
      <c r="AK21" s="63">
        <f t="shared" si="3"/>
        <v>8</v>
      </c>
      <c r="AL21" s="257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311</v>
      </c>
      <c r="AM21" s="258">
        <f t="shared" si="4"/>
        <v>12</v>
      </c>
      <c r="AN21" s="22">
        <f t="shared" si="5"/>
        <v>0</v>
      </c>
      <c r="AO21" s="23">
        <f t="shared" si="6"/>
        <v>229</v>
      </c>
      <c r="AP21" s="23">
        <f t="shared" si="7"/>
        <v>0</v>
      </c>
      <c r="AQ21" s="23">
        <f t="shared" si="8"/>
        <v>0</v>
      </c>
      <c r="AR21" s="23">
        <f t="shared" si="9"/>
        <v>0</v>
      </c>
      <c r="AS21" s="23">
        <f t="shared" si="10"/>
        <v>0</v>
      </c>
      <c r="AT21" s="23">
        <f t="shared" si="11"/>
        <v>0</v>
      </c>
      <c r="AU21" s="23">
        <f t="shared" si="12"/>
        <v>0</v>
      </c>
      <c r="AV21" s="23">
        <f t="shared" si="13"/>
        <v>0</v>
      </c>
      <c r="AW21" s="23">
        <f t="shared" si="14"/>
        <v>0</v>
      </c>
      <c r="AX21" s="23">
        <f t="shared" si="15"/>
        <v>0</v>
      </c>
      <c r="AY21" s="23">
        <f t="shared" si="16"/>
        <v>0</v>
      </c>
      <c r="AZ21" s="23">
        <f t="shared" si="17"/>
        <v>0</v>
      </c>
      <c r="BA21" s="23">
        <f t="shared" si="18"/>
        <v>0</v>
      </c>
      <c r="BB21" s="27">
        <f t="shared" si="19"/>
        <v>0</v>
      </c>
      <c r="BC21" s="27">
        <f t="shared" si="20"/>
        <v>0</v>
      </c>
    </row>
    <row r="22" spans="1:55" s="6" customFormat="1" ht="15.75" thickBot="1" x14ac:dyDescent="0.3">
      <c r="A22" s="14">
        <f t="shared" si="1"/>
        <v>13</v>
      </c>
      <c r="B22" s="106" t="s">
        <v>127</v>
      </c>
      <c r="C22" s="103">
        <v>2003</v>
      </c>
      <c r="D22" s="95" t="s">
        <v>15</v>
      </c>
      <c r="E22" s="104">
        <v>2670600</v>
      </c>
      <c r="F22" s="105">
        <v>2</v>
      </c>
      <c r="G22" s="25">
        <f>IF(F22="",0,VLOOKUP(F22,'points ind'!$A$2:$B$52,2,FALSE))</f>
        <v>95</v>
      </c>
      <c r="H22" s="48">
        <f>IF(F22="",0,VLOOKUP(F22,'points clubs'!$A$2:$B$51,2,FALSE))</f>
        <v>90</v>
      </c>
      <c r="I22" s="52"/>
      <c r="J22" s="53">
        <f>IF(I22="",0,VLOOKUP(I22,'points ind'!$A$2:$B$52,2,FALSE))</f>
        <v>0</v>
      </c>
      <c r="K22" s="51">
        <f>IF(I22="",0,VLOOKUP(I22,'points clubs'!$A$2:$B$51,2,FALSE))</f>
        <v>0</v>
      </c>
      <c r="L22" s="41">
        <v>15</v>
      </c>
      <c r="M22" s="25">
        <f>IF(L22="",0,VLOOKUP(L22,'points ind'!$A$2:$B$52,2,FALSE))</f>
        <v>42</v>
      </c>
      <c r="N22" s="48">
        <f>IF(L22="",0,VLOOKUP(L22,'points clubs'!$A$2:$B$51,2,FALSE))</f>
        <v>12</v>
      </c>
      <c r="O22" s="41">
        <v>16</v>
      </c>
      <c r="P22" s="25">
        <f>IF(O22="",0,VLOOKUP(O22,'points ind'!$A$2:$B$52,2,FALSE))</f>
        <v>40</v>
      </c>
      <c r="Q22" s="48">
        <f>IF(O22="",0,VLOOKUP(O22,'points clubs'!$A$2:$B$51,2,FALSE))</f>
        <v>10</v>
      </c>
      <c r="R22" s="41">
        <v>18</v>
      </c>
      <c r="S22" s="25">
        <f>IF(R22="",0,VLOOKUP(R22,'points ind'!$A$2:$B$52,2,FALSE))</f>
        <v>36</v>
      </c>
      <c r="T22" s="48">
        <f>IF(R22="",0,VLOOKUP(R22,'points clubs'!$A$2:$B$51,2,FALSE))</f>
        <v>6</v>
      </c>
      <c r="U22" s="41">
        <v>18</v>
      </c>
      <c r="V22" s="25">
        <f>IF(U22="",0,VLOOKUP(U22,'points ind'!$A$2:$B$52,2,FALSE))</f>
        <v>36</v>
      </c>
      <c r="W22" s="48">
        <f>IF(U22="",0,VLOOKUP(U22,'points clubs'!$A$2:$B$51,2,FALSE))</f>
        <v>6</v>
      </c>
      <c r="X22" s="41">
        <v>19</v>
      </c>
      <c r="Y22" s="25">
        <f>IF(X22="",0,VLOOKUP(X22,'points ind'!$A$2:$B$52,2,FALSE))</f>
        <v>34</v>
      </c>
      <c r="Z22" s="48">
        <f>IF(X22="",0,VLOOKUP(X22,'points clubs'!$A$2:$B$51,2,FALSE))</f>
        <v>4</v>
      </c>
      <c r="AA22" s="41">
        <v>10</v>
      </c>
      <c r="AB22" s="25">
        <f>IF(AA22="",0,VLOOKUP(AA22,'points ind'!$A$2:$B$52,2,FALSE))</f>
        <v>55</v>
      </c>
      <c r="AC22" s="48">
        <f>IF(AA22="",0,VLOOKUP(AA22,'points clubs'!$A$2:$B$51,2,FALSE))</f>
        <v>22</v>
      </c>
      <c r="AD22" s="41">
        <v>11</v>
      </c>
      <c r="AE22" s="25">
        <f>IF(AD22="",0,VLOOKUP(AD22,'points ind'!$A$2:$B$52,2,FALSE))</f>
        <v>50</v>
      </c>
      <c r="AF22" s="48">
        <f>IF(AD22="",0,VLOOKUP(AD22,'points clubs'!$A$2:$B$51,2,FALSE))</f>
        <v>20</v>
      </c>
      <c r="AG22" s="41">
        <v>8</v>
      </c>
      <c r="AH22" s="25">
        <f>IF(AG22="",0,VLOOKUP(AG22,'points ind'!$A$2:$B$52,2,FALSE))</f>
        <v>65</v>
      </c>
      <c r="AI22" s="48">
        <f>IF(AG22="",0,VLOOKUP(AG22,'points clubs'!$A$2:$B$51,2,FALSE))</f>
        <v>30</v>
      </c>
      <c r="AJ22" s="26">
        <f t="shared" si="2"/>
        <v>453</v>
      </c>
      <c r="AK22" s="63">
        <f t="shared" si="3"/>
        <v>12</v>
      </c>
      <c r="AL22" s="257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307</v>
      </c>
      <c r="AM22" s="258">
        <f t="shared" si="4"/>
        <v>13</v>
      </c>
      <c r="AN22" s="22">
        <f t="shared" si="5"/>
        <v>0</v>
      </c>
      <c r="AO22" s="23">
        <f t="shared" si="6"/>
        <v>0</v>
      </c>
      <c r="AP22" s="23">
        <f t="shared" si="7"/>
        <v>0</v>
      </c>
      <c r="AQ22" s="23">
        <f t="shared" si="8"/>
        <v>0</v>
      </c>
      <c r="AR22" s="23">
        <f t="shared" si="9"/>
        <v>0</v>
      </c>
      <c r="AS22" s="23">
        <f t="shared" si="10"/>
        <v>200</v>
      </c>
      <c r="AT22" s="23">
        <f t="shared" si="11"/>
        <v>0</v>
      </c>
      <c r="AU22" s="23">
        <f t="shared" si="12"/>
        <v>0</v>
      </c>
      <c r="AV22" s="23">
        <f t="shared" si="13"/>
        <v>0</v>
      </c>
      <c r="AW22" s="23">
        <f t="shared" si="14"/>
        <v>0</v>
      </c>
      <c r="AX22" s="23">
        <f t="shared" si="15"/>
        <v>0</v>
      </c>
      <c r="AY22" s="23">
        <f t="shared" si="16"/>
        <v>0</v>
      </c>
      <c r="AZ22" s="23">
        <f t="shared" si="17"/>
        <v>0</v>
      </c>
      <c r="BA22" s="23">
        <f t="shared" si="18"/>
        <v>0</v>
      </c>
      <c r="BB22" s="27">
        <f t="shared" si="19"/>
        <v>0</v>
      </c>
      <c r="BC22" s="27">
        <f t="shared" si="20"/>
        <v>0</v>
      </c>
    </row>
    <row r="23" spans="1:55" s="6" customFormat="1" ht="15.75" thickBot="1" x14ac:dyDescent="0.3">
      <c r="A23" s="14">
        <f t="shared" si="1"/>
        <v>14</v>
      </c>
      <c r="B23" s="106" t="s">
        <v>157</v>
      </c>
      <c r="C23" s="103">
        <v>2003</v>
      </c>
      <c r="D23" s="95" t="s">
        <v>17</v>
      </c>
      <c r="E23" s="104">
        <v>2656163</v>
      </c>
      <c r="F23" s="105"/>
      <c r="G23" s="25">
        <f>IF(F23="",0,VLOOKUP(F23,'points ind'!$A$2:$B$52,2,FALSE))</f>
        <v>0</v>
      </c>
      <c r="H23" s="48">
        <f>IF(F23="",0,VLOOKUP(F23,'points clubs'!$A$2:$B$51,2,FALSE))</f>
        <v>0</v>
      </c>
      <c r="I23" s="52"/>
      <c r="J23" s="53">
        <f>IF(I23="",0,VLOOKUP(I23,'points ind'!$A$2:$B$52,2,FALSE))</f>
        <v>0</v>
      </c>
      <c r="K23" s="51">
        <f>IF(I23="",0,VLOOKUP(I23,'points clubs'!$A$2:$B$51,2,FALSE))</f>
        <v>0</v>
      </c>
      <c r="L23" s="41">
        <v>16</v>
      </c>
      <c r="M23" s="25">
        <f>IF(L23="",0,VLOOKUP(L23,'points ind'!$A$2:$B$52,2,FALSE))</f>
        <v>40</v>
      </c>
      <c r="N23" s="48">
        <f>IF(L23="",0,VLOOKUP(L23,'points clubs'!$A$2:$B$51,2,FALSE))</f>
        <v>10</v>
      </c>
      <c r="O23" s="41">
        <v>12</v>
      </c>
      <c r="P23" s="25">
        <f>IF(O23="",0,VLOOKUP(O23,'points ind'!$A$2:$B$52,2,FALSE))</f>
        <v>48</v>
      </c>
      <c r="Q23" s="48">
        <f>IF(O23="",0,VLOOKUP(O23,'points clubs'!$A$2:$B$51,2,FALSE))</f>
        <v>18</v>
      </c>
      <c r="R23" s="42">
        <v>16</v>
      </c>
      <c r="S23" s="25">
        <f>IF(R23="",0,VLOOKUP(R23,'points ind'!$A$2:$B$52,2,FALSE))</f>
        <v>40</v>
      </c>
      <c r="T23" s="48">
        <f>IF(R23="",0,VLOOKUP(R23,'points clubs'!$A$2:$B$51,2,FALSE))</f>
        <v>10</v>
      </c>
      <c r="U23" s="42">
        <v>14</v>
      </c>
      <c r="V23" s="25">
        <f>IF(U23="",0,VLOOKUP(U23,'points ind'!$A$2:$B$52,2,FALSE))</f>
        <v>44</v>
      </c>
      <c r="W23" s="48">
        <f>IF(U23="",0,VLOOKUP(U23,'points clubs'!$A$2:$B$51,2,FALSE))</f>
        <v>14</v>
      </c>
      <c r="X23" s="41">
        <v>8</v>
      </c>
      <c r="Y23" s="25">
        <f>IF(X23="",0,VLOOKUP(X23,'points ind'!$A$2:$B$52,2,FALSE))</f>
        <v>65</v>
      </c>
      <c r="Z23" s="48">
        <f>IF(X23="",0,VLOOKUP(X23,'points clubs'!$A$2:$B$51,2,FALSE))</f>
        <v>30</v>
      </c>
      <c r="AA23" s="41">
        <v>2</v>
      </c>
      <c r="AB23" s="25">
        <f>IF(AA23="",0,VLOOKUP(AA23,'points ind'!$A$2:$B$52,2,FALSE))</f>
        <v>95</v>
      </c>
      <c r="AC23" s="48">
        <f>IF(AA23="",0,VLOOKUP(AA23,'points clubs'!$A$2:$B$51,2,FALSE))</f>
        <v>90</v>
      </c>
      <c r="AD23" s="41"/>
      <c r="AE23" s="25">
        <f>IF(AD23="",0,VLOOKUP(AD23,'points ind'!$A$2:$B$52,2,FALSE))</f>
        <v>0</v>
      </c>
      <c r="AF23" s="48">
        <f>IF(AD23="",0,VLOOKUP(AD23,'points clubs'!$A$2:$B$51,2,FALSE))</f>
        <v>0</v>
      </c>
      <c r="AG23" s="41">
        <v>15</v>
      </c>
      <c r="AH23" s="25">
        <f>IF(AG23="",0,VLOOKUP(AG23,'points ind'!$A$2:$B$52,2,FALSE))</f>
        <v>42</v>
      </c>
      <c r="AI23" s="48">
        <f>IF(AG23="",0,VLOOKUP(AG23,'points clubs'!$A$2:$B$51,2,FALSE))</f>
        <v>12</v>
      </c>
      <c r="AJ23" s="26">
        <f t="shared" si="2"/>
        <v>374</v>
      </c>
      <c r="AK23" s="63">
        <f t="shared" si="3"/>
        <v>16</v>
      </c>
      <c r="AL23" s="257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294</v>
      </c>
      <c r="AM23" s="258">
        <f t="shared" si="4"/>
        <v>14</v>
      </c>
      <c r="AN23" s="22">
        <f t="shared" si="5"/>
        <v>0</v>
      </c>
      <c r="AO23" s="23">
        <f t="shared" si="6"/>
        <v>0</v>
      </c>
      <c r="AP23" s="23">
        <f t="shared" si="7"/>
        <v>0</v>
      </c>
      <c r="AQ23" s="23">
        <f t="shared" si="8"/>
        <v>0</v>
      </c>
      <c r="AR23" s="23">
        <f t="shared" si="9"/>
        <v>0</v>
      </c>
      <c r="AS23" s="23">
        <f t="shared" si="10"/>
        <v>0</v>
      </c>
      <c r="AT23" s="23">
        <f t="shared" si="11"/>
        <v>0</v>
      </c>
      <c r="AU23" s="23">
        <f t="shared" si="12"/>
        <v>184</v>
      </c>
      <c r="AV23" s="23">
        <f t="shared" si="13"/>
        <v>0</v>
      </c>
      <c r="AW23" s="23">
        <f t="shared" si="14"/>
        <v>0</v>
      </c>
      <c r="AX23" s="23">
        <f t="shared" si="15"/>
        <v>0</v>
      </c>
      <c r="AY23" s="23">
        <f t="shared" si="16"/>
        <v>0</v>
      </c>
      <c r="AZ23" s="23">
        <f t="shared" si="17"/>
        <v>0</v>
      </c>
      <c r="BA23" s="23">
        <f t="shared" si="18"/>
        <v>0</v>
      </c>
      <c r="BB23" s="27">
        <f t="shared" si="19"/>
        <v>0</v>
      </c>
      <c r="BC23" s="27">
        <f t="shared" si="20"/>
        <v>0</v>
      </c>
    </row>
    <row r="24" spans="1:55" s="6" customFormat="1" ht="15.75" thickBot="1" x14ac:dyDescent="0.3">
      <c r="A24" s="14">
        <f t="shared" si="1"/>
        <v>15</v>
      </c>
      <c r="B24" s="106" t="s">
        <v>131</v>
      </c>
      <c r="C24" s="103">
        <v>2003</v>
      </c>
      <c r="D24" s="95" t="s">
        <v>20</v>
      </c>
      <c r="E24" s="104">
        <v>2671399</v>
      </c>
      <c r="F24" s="105">
        <v>6</v>
      </c>
      <c r="G24" s="25">
        <f>IF(F24="",0,VLOOKUP(F24,'points ind'!$A$2:$B$52,2,FALSE))</f>
        <v>75</v>
      </c>
      <c r="H24" s="48">
        <f>IF(F24="",0,VLOOKUP(F24,'points clubs'!$A$2:$B$51,2,FALSE))</f>
        <v>50</v>
      </c>
      <c r="I24" s="52"/>
      <c r="J24" s="53">
        <f>IF(I24="",0,VLOOKUP(I24,'points ind'!$A$2:$B$52,2,FALSE))</f>
        <v>0</v>
      </c>
      <c r="K24" s="51">
        <f>IF(I24="",0,VLOOKUP(I24,'points clubs'!$A$2:$B$51,2,FALSE))</f>
        <v>0</v>
      </c>
      <c r="L24" s="41">
        <v>4</v>
      </c>
      <c r="M24" s="25">
        <f>IF(L24="",0,VLOOKUP(L24,'points ind'!$A$2:$B$52,2,FALSE))</f>
        <v>85</v>
      </c>
      <c r="N24" s="48">
        <f>IF(L24="",0,VLOOKUP(L24,'points clubs'!$A$2:$B$51,2,FALSE))</f>
        <v>70</v>
      </c>
      <c r="O24" s="41"/>
      <c r="P24" s="25">
        <f>IF(O24="",0,VLOOKUP(O24,'points ind'!$A$2:$B$52,2,FALSE))</f>
        <v>0</v>
      </c>
      <c r="Q24" s="48">
        <f>IF(O24="",0,VLOOKUP(O24,'points clubs'!$A$2:$B$51,2,FALSE))</f>
        <v>0</v>
      </c>
      <c r="R24" s="41">
        <v>14</v>
      </c>
      <c r="S24" s="25">
        <f>IF(R24="",0,VLOOKUP(R24,'points ind'!$A$2:$B$52,2,FALSE))</f>
        <v>44</v>
      </c>
      <c r="T24" s="48">
        <f>IF(R24="",0,VLOOKUP(R24,'points clubs'!$A$2:$B$51,2,FALSE))</f>
        <v>14</v>
      </c>
      <c r="U24" s="41">
        <v>13</v>
      </c>
      <c r="V24" s="25">
        <f>IF(U24="",0,VLOOKUP(U24,'points ind'!$A$2:$B$52,2,FALSE))</f>
        <v>46</v>
      </c>
      <c r="W24" s="48">
        <f>IF(U24="",0,VLOOKUP(U24,'points clubs'!$A$2:$B$51,2,FALSE))</f>
        <v>16</v>
      </c>
      <c r="X24" s="41">
        <v>16</v>
      </c>
      <c r="Y24" s="25">
        <f>IF(X24="",0,VLOOKUP(X24,'points ind'!$A$2:$B$52,2,FALSE))</f>
        <v>40</v>
      </c>
      <c r="Z24" s="48">
        <f>IF(X24="",0,VLOOKUP(X24,'points clubs'!$A$2:$B$51,2,FALSE))</f>
        <v>10</v>
      </c>
      <c r="AA24" s="41">
        <v>12</v>
      </c>
      <c r="AB24" s="25">
        <f>IF(AA24="",0,VLOOKUP(AA24,'points ind'!$A$2:$B$52,2,FALSE))</f>
        <v>48</v>
      </c>
      <c r="AC24" s="48">
        <f>IF(AA24="",0,VLOOKUP(AA24,'points clubs'!$A$2:$B$51,2,FALSE))</f>
        <v>18</v>
      </c>
      <c r="AD24" s="41">
        <v>13</v>
      </c>
      <c r="AE24" s="25">
        <f>IF(AD24="",0,VLOOKUP(AD24,'points ind'!$A$2:$B$52,2,FALSE))</f>
        <v>46</v>
      </c>
      <c r="AF24" s="48">
        <f>IF(AD24="",0,VLOOKUP(AD24,'points clubs'!$A$2:$B$51,2,FALSE))</f>
        <v>16</v>
      </c>
      <c r="AG24" s="41">
        <v>18</v>
      </c>
      <c r="AH24" s="25">
        <f>IF(AG24="",0,VLOOKUP(AG24,'points ind'!$A$2:$B$52,2,FALSE))</f>
        <v>36</v>
      </c>
      <c r="AI24" s="48">
        <f>IF(AG24="",0,VLOOKUP(AG24,'points clubs'!$A$2:$B$51,2,FALSE))</f>
        <v>6</v>
      </c>
      <c r="AJ24" s="26">
        <f t="shared" si="2"/>
        <v>420</v>
      </c>
      <c r="AK24" s="63">
        <f t="shared" si="3"/>
        <v>13</v>
      </c>
      <c r="AL24" s="257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290</v>
      </c>
      <c r="AM24" s="258">
        <f t="shared" si="4"/>
        <v>15</v>
      </c>
      <c r="AN24" s="22">
        <f t="shared" si="5"/>
        <v>0</v>
      </c>
      <c r="AO24" s="23">
        <f t="shared" si="6"/>
        <v>0</v>
      </c>
      <c r="AP24" s="23">
        <f t="shared" si="7"/>
        <v>0</v>
      </c>
      <c r="AQ24" s="23">
        <f t="shared" si="8"/>
        <v>0</v>
      </c>
      <c r="AR24" s="23">
        <f t="shared" si="9"/>
        <v>0</v>
      </c>
      <c r="AS24" s="23">
        <f t="shared" si="10"/>
        <v>0</v>
      </c>
      <c r="AT24" s="23">
        <f t="shared" si="11"/>
        <v>0</v>
      </c>
      <c r="AU24" s="23">
        <f t="shared" si="12"/>
        <v>0</v>
      </c>
      <c r="AV24" s="23">
        <f t="shared" si="13"/>
        <v>0</v>
      </c>
      <c r="AW24" s="23">
        <f t="shared" si="14"/>
        <v>0</v>
      </c>
      <c r="AX24" s="23">
        <f t="shared" si="15"/>
        <v>200</v>
      </c>
      <c r="AY24" s="23">
        <f t="shared" si="16"/>
        <v>0</v>
      </c>
      <c r="AZ24" s="23">
        <f t="shared" si="17"/>
        <v>0</v>
      </c>
      <c r="BA24" s="23">
        <f t="shared" si="18"/>
        <v>0</v>
      </c>
      <c r="BB24" s="27">
        <f t="shared" si="19"/>
        <v>0</v>
      </c>
      <c r="BC24" s="27">
        <f t="shared" si="20"/>
        <v>0</v>
      </c>
    </row>
    <row r="25" spans="1:55" s="6" customFormat="1" ht="15.75" thickBot="1" x14ac:dyDescent="0.3">
      <c r="A25" s="14">
        <f t="shared" si="1"/>
        <v>16</v>
      </c>
      <c r="B25" s="106" t="s">
        <v>144</v>
      </c>
      <c r="C25" s="103">
        <v>2003</v>
      </c>
      <c r="D25" s="90" t="s">
        <v>17</v>
      </c>
      <c r="E25" s="107">
        <v>2657942</v>
      </c>
      <c r="F25" s="105">
        <v>19</v>
      </c>
      <c r="G25" s="25">
        <f>IF(F25="",0,VLOOKUP(F25,'points ind'!$A$2:$B$52,2,FALSE))</f>
        <v>34</v>
      </c>
      <c r="H25" s="48">
        <f>IF(F25="",0,VLOOKUP(F25,'points clubs'!$A$2:$B$51,2,FALSE))</f>
        <v>4</v>
      </c>
      <c r="I25" s="52"/>
      <c r="J25" s="53">
        <f>IF(I25="",0,VLOOKUP(I25,'points ind'!$A$2:$B$52,2,FALSE))</f>
        <v>0</v>
      </c>
      <c r="K25" s="51">
        <f>IF(I25="",0,VLOOKUP(I25,'points clubs'!$A$2:$B$51,2,FALSE))</f>
        <v>0</v>
      </c>
      <c r="L25" s="41">
        <v>22</v>
      </c>
      <c r="M25" s="25">
        <f>IF(L25="",0,VLOOKUP(L25,'points ind'!$A$2:$B$52,2,FALSE))</f>
        <v>28</v>
      </c>
      <c r="N25" s="48">
        <f>IF(L25="",0,VLOOKUP(L25,'points clubs'!$A$2:$B$51,2,FALSE))</f>
        <v>0</v>
      </c>
      <c r="O25" s="41">
        <v>15</v>
      </c>
      <c r="P25" s="25">
        <f>IF(O25="",0,VLOOKUP(O25,'points ind'!$A$2:$B$52,2,FALSE))</f>
        <v>42</v>
      </c>
      <c r="Q25" s="48">
        <f>IF(O25="",0,VLOOKUP(O25,'points clubs'!$A$2:$B$51,2,FALSE))</f>
        <v>12</v>
      </c>
      <c r="R25" s="41">
        <v>9</v>
      </c>
      <c r="S25" s="25">
        <f>IF(R25="",0,VLOOKUP(R25,'points ind'!$A$2:$B$52,2,FALSE))</f>
        <v>60</v>
      </c>
      <c r="T25" s="48">
        <f>IF(R25="",0,VLOOKUP(R25,'points clubs'!$A$2:$B$51,2,FALSE))</f>
        <v>25</v>
      </c>
      <c r="U25" s="41">
        <v>22</v>
      </c>
      <c r="V25" s="25">
        <f>IF(U25="",0,VLOOKUP(U25,'points ind'!$A$2:$B$52,2,FALSE))</f>
        <v>28</v>
      </c>
      <c r="W25" s="48">
        <f>IF(U25="",0,VLOOKUP(U25,'points clubs'!$A$2:$B$51,2,FALSE))</f>
        <v>0</v>
      </c>
      <c r="X25" s="41">
        <v>12</v>
      </c>
      <c r="Y25" s="25">
        <f>IF(X25="",0,VLOOKUP(X25,'points ind'!$A$2:$B$52,2,FALSE))</f>
        <v>48</v>
      </c>
      <c r="Z25" s="48">
        <f>IF(X25="",0,VLOOKUP(X25,'points clubs'!$A$2:$B$51,2,FALSE))</f>
        <v>18</v>
      </c>
      <c r="AA25" s="41">
        <v>4</v>
      </c>
      <c r="AB25" s="25">
        <f>IF(AA25="",0,VLOOKUP(AA25,'points ind'!$A$2:$B$52,2,FALSE))</f>
        <v>85</v>
      </c>
      <c r="AC25" s="48">
        <f>IF(AA25="",0,VLOOKUP(AA25,'points clubs'!$A$2:$B$51,2,FALSE))</f>
        <v>70</v>
      </c>
      <c r="AD25" s="41">
        <v>16</v>
      </c>
      <c r="AE25" s="25">
        <f>IF(AD25="",0,VLOOKUP(AD25,'points ind'!$A$2:$B$52,2,FALSE))</f>
        <v>40</v>
      </c>
      <c r="AF25" s="48">
        <f>IF(AD25="",0,VLOOKUP(AD25,'points clubs'!$A$2:$B$51,2,FALSE))</f>
        <v>10</v>
      </c>
      <c r="AG25" s="41">
        <v>16</v>
      </c>
      <c r="AH25" s="25">
        <f>IF(AG25="",0,VLOOKUP(AG25,'points ind'!$A$2:$B$52,2,FALSE))</f>
        <v>40</v>
      </c>
      <c r="AI25" s="48">
        <f>IF(AG25="",0,VLOOKUP(AG25,'points clubs'!$A$2:$B$51,2,FALSE))</f>
        <v>10</v>
      </c>
      <c r="AJ25" s="26">
        <f t="shared" si="2"/>
        <v>405</v>
      </c>
      <c r="AK25" s="63">
        <f t="shared" si="3"/>
        <v>14</v>
      </c>
      <c r="AL25" s="257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275</v>
      </c>
      <c r="AM25" s="258">
        <f t="shared" si="4"/>
        <v>16</v>
      </c>
      <c r="AN25" s="22">
        <f t="shared" si="5"/>
        <v>0</v>
      </c>
      <c r="AO25" s="23">
        <f t="shared" si="6"/>
        <v>0</v>
      </c>
      <c r="AP25" s="23">
        <f t="shared" si="7"/>
        <v>0</v>
      </c>
      <c r="AQ25" s="23">
        <f t="shared" si="8"/>
        <v>0</v>
      </c>
      <c r="AR25" s="23">
        <f t="shared" si="9"/>
        <v>0</v>
      </c>
      <c r="AS25" s="23">
        <f t="shared" si="10"/>
        <v>0</v>
      </c>
      <c r="AT25" s="23">
        <f t="shared" si="11"/>
        <v>0</v>
      </c>
      <c r="AU25" s="23">
        <f t="shared" si="12"/>
        <v>149</v>
      </c>
      <c r="AV25" s="23">
        <f t="shared" si="13"/>
        <v>0</v>
      </c>
      <c r="AW25" s="23">
        <f t="shared" si="14"/>
        <v>0</v>
      </c>
      <c r="AX25" s="23">
        <f t="shared" si="15"/>
        <v>0</v>
      </c>
      <c r="AY25" s="23">
        <f t="shared" si="16"/>
        <v>0</v>
      </c>
      <c r="AZ25" s="23">
        <f t="shared" si="17"/>
        <v>0</v>
      </c>
      <c r="BA25" s="23">
        <f t="shared" si="18"/>
        <v>0</v>
      </c>
      <c r="BB25" s="27">
        <f t="shared" si="19"/>
        <v>0</v>
      </c>
      <c r="BC25" s="27">
        <f t="shared" si="20"/>
        <v>0</v>
      </c>
    </row>
    <row r="26" spans="1:55" s="6" customFormat="1" ht="15.75" thickBot="1" x14ac:dyDescent="0.3">
      <c r="A26" s="14">
        <f t="shared" si="1"/>
        <v>17</v>
      </c>
      <c r="B26" s="106" t="s">
        <v>136</v>
      </c>
      <c r="C26" s="103">
        <v>2003</v>
      </c>
      <c r="D26" s="95" t="s">
        <v>21</v>
      </c>
      <c r="E26" s="104">
        <v>2654655</v>
      </c>
      <c r="F26" s="105">
        <v>11</v>
      </c>
      <c r="G26" s="25">
        <f>IF(F26="",0,VLOOKUP(F26,'points ind'!$A$2:$B$52,2,FALSE))</f>
        <v>50</v>
      </c>
      <c r="H26" s="48">
        <f>IF(F26="",0,VLOOKUP(F26,'points clubs'!$A$2:$B$51,2,FALSE))</f>
        <v>20</v>
      </c>
      <c r="I26" s="52"/>
      <c r="J26" s="53">
        <f>IF(I26="",0,VLOOKUP(I26,'points ind'!$A$2:$B$52,2,FALSE))</f>
        <v>0</v>
      </c>
      <c r="K26" s="51">
        <f>IF(I26="",0,VLOOKUP(I26,'points clubs'!$A$2:$B$51,2,FALSE))</f>
        <v>0</v>
      </c>
      <c r="L26" s="41">
        <v>19</v>
      </c>
      <c r="M26" s="25">
        <f>IF(L26="",0,VLOOKUP(L26,'points ind'!$A$2:$B$52,2,FALSE))</f>
        <v>34</v>
      </c>
      <c r="N26" s="48">
        <f>IF(L26="",0,VLOOKUP(L26,'points clubs'!$A$2:$B$51,2,FALSE))</f>
        <v>4</v>
      </c>
      <c r="O26" s="41">
        <v>8</v>
      </c>
      <c r="P26" s="25">
        <f>IF(O26="",0,VLOOKUP(O26,'points ind'!$A$2:$B$52,2,FALSE))</f>
        <v>65</v>
      </c>
      <c r="Q26" s="48">
        <f>IF(O26="",0,VLOOKUP(O26,'points clubs'!$A$2:$B$51,2,FALSE))</f>
        <v>30</v>
      </c>
      <c r="R26" s="41"/>
      <c r="S26" s="25">
        <f>IF(R26="",0,VLOOKUP(R26,'points ind'!$A$2:$B$52,2,FALSE))</f>
        <v>0</v>
      </c>
      <c r="T26" s="48">
        <f>IF(R26="",0,VLOOKUP(R26,'points clubs'!$A$2:$B$51,2,FALSE))</f>
        <v>0</v>
      </c>
      <c r="U26" s="41">
        <v>23</v>
      </c>
      <c r="V26" s="25">
        <f>IF(U26="",0,VLOOKUP(U26,'points ind'!$A$2:$B$52,2,FALSE))</f>
        <v>26</v>
      </c>
      <c r="W26" s="48">
        <f>IF(U26="",0,VLOOKUP(U26,'points clubs'!$A$2:$B$51,2,FALSE))</f>
        <v>0</v>
      </c>
      <c r="X26" s="41">
        <v>14</v>
      </c>
      <c r="Y26" s="25">
        <f>IF(X26="",0,VLOOKUP(X26,'points ind'!$A$2:$B$52,2,FALSE))</f>
        <v>44</v>
      </c>
      <c r="Z26" s="48">
        <f>IF(X26="",0,VLOOKUP(X26,'points clubs'!$A$2:$B$51,2,FALSE))</f>
        <v>14</v>
      </c>
      <c r="AA26" s="41">
        <v>7</v>
      </c>
      <c r="AB26" s="25">
        <f>IF(AA26="",0,VLOOKUP(AA26,'points ind'!$A$2:$B$52,2,FALSE))</f>
        <v>70</v>
      </c>
      <c r="AC26" s="48">
        <f>IF(AA26="",0,VLOOKUP(AA26,'points clubs'!$A$2:$B$51,2,FALSE))</f>
        <v>40</v>
      </c>
      <c r="AD26" s="41"/>
      <c r="AE26" s="25">
        <f>IF(AD26="",0,VLOOKUP(AD26,'points ind'!$A$2:$B$52,2,FALSE))</f>
        <v>0</v>
      </c>
      <c r="AF26" s="48">
        <f>IF(AD26="",0,VLOOKUP(AD26,'points clubs'!$A$2:$B$51,2,FALSE))</f>
        <v>0</v>
      </c>
      <c r="AG26" s="41"/>
      <c r="AH26" s="25">
        <f>IF(AG26="",0,VLOOKUP(AG26,'points ind'!$A$2:$B$52,2,FALSE))</f>
        <v>0</v>
      </c>
      <c r="AI26" s="48">
        <f>IF(AG26="",0,VLOOKUP(AG26,'points clubs'!$A$2:$B$51,2,FALSE))</f>
        <v>0</v>
      </c>
      <c r="AJ26" s="26">
        <f t="shared" si="2"/>
        <v>289</v>
      </c>
      <c r="AK26" s="63">
        <f t="shared" si="3"/>
        <v>20</v>
      </c>
      <c r="AL26" s="257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263</v>
      </c>
      <c r="AM26" s="258">
        <f t="shared" si="4"/>
        <v>17</v>
      </c>
      <c r="AN26" s="22">
        <f t="shared" si="5"/>
        <v>0</v>
      </c>
      <c r="AO26" s="23">
        <f t="shared" si="6"/>
        <v>0</v>
      </c>
      <c r="AP26" s="23">
        <f t="shared" si="7"/>
        <v>0</v>
      </c>
      <c r="AQ26" s="23">
        <f t="shared" si="8"/>
        <v>0</v>
      </c>
      <c r="AR26" s="23">
        <f t="shared" si="9"/>
        <v>0</v>
      </c>
      <c r="AS26" s="23">
        <f t="shared" si="10"/>
        <v>0</v>
      </c>
      <c r="AT26" s="23">
        <f t="shared" si="11"/>
        <v>0</v>
      </c>
      <c r="AU26" s="23">
        <f t="shared" si="12"/>
        <v>0</v>
      </c>
      <c r="AV26" s="23">
        <f t="shared" si="13"/>
        <v>0</v>
      </c>
      <c r="AW26" s="23">
        <f t="shared" si="14"/>
        <v>0</v>
      </c>
      <c r="AX26" s="23">
        <f t="shared" si="15"/>
        <v>0</v>
      </c>
      <c r="AY26" s="23">
        <f t="shared" si="16"/>
        <v>108</v>
      </c>
      <c r="AZ26" s="23">
        <f t="shared" si="17"/>
        <v>0</v>
      </c>
      <c r="BA26" s="23">
        <f t="shared" si="18"/>
        <v>0</v>
      </c>
      <c r="BB26" s="27">
        <f t="shared" si="19"/>
        <v>0</v>
      </c>
      <c r="BC26" s="226">
        <f t="shared" si="20"/>
        <v>0</v>
      </c>
    </row>
    <row r="27" spans="1:55" s="6" customFormat="1" ht="15.75" thickBot="1" x14ac:dyDescent="0.3">
      <c r="A27" s="14">
        <f t="shared" si="1"/>
        <v>18</v>
      </c>
      <c r="B27" s="106" t="s">
        <v>141</v>
      </c>
      <c r="C27" s="103">
        <v>2003</v>
      </c>
      <c r="D27" s="90" t="s">
        <v>41</v>
      </c>
      <c r="E27" s="107">
        <v>2656254</v>
      </c>
      <c r="F27" s="105">
        <v>16</v>
      </c>
      <c r="G27" s="25">
        <f>IF(F27="",0,VLOOKUP(F27,'points ind'!$A$2:$B$52,2,FALSE))</f>
        <v>40</v>
      </c>
      <c r="H27" s="48">
        <f>IF(F27="",0,VLOOKUP(F27,'points clubs'!$A$2:$B$51,2,FALSE))</f>
        <v>10</v>
      </c>
      <c r="I27" s="52"/>
      <c r="J27" s="53">
        <f>IF(I27="",0,VLOOKUP(I27,'points ind'!$A$2:$B$52,2,FALSE))</f>
        <v>0</v>
      </c>
      <c r="K27" s="51">
        <f>IF(I27="",0,VLOOKUP(I27,'points clubs'!$A$2:$B$51,2,FALSE))</f>
        <v>0</v>
      </c>
      <c r="L27" s="41">
        <v>20</v>
      </c>
      <c r="M27" s="25">
        <f>IF(L27="",0,VLOOKUP(L27,'points ind'!$A$2:$B$52,2,FALSE))</f>
        <v>32</v>
      </c>
      <c r="N27" s="48">
        <f>IF(L27="",0,VLOOKUP(L27,'points clubs'!$A$2:$B$51,2,FALSE))</f>
        <v>2</v>
      </c>
      <c r="O27" s="41">
        <v>20</v>
      </c>
      <c r="P27" s="25">
        <f>IF(O27="",0,VLOOKUP(O27,'points ind'!$A$2:$B$52,2,FALSE))</f>
        <v>32</v>
      </c>
      <c r="Q27" s="48">
        <f>IF(O27="",0,VLOOKUP(O27,'points clubs'!$A$2:$B$51,2,FALSE))</f>
        <v>2</v>
      </c>
      <c r="R27" s="41">
        <v>15</v>
      </c>
      <c r="S27" s="25">
        <f>IF(R27="",0,VLOOKUP(R27,'points ind'!$A$2:$B$52,2,FALSE))</f>
        <v>42</v>
      </c>
      <c r="T27" s="48">
        <f>IF(R27="",0,VLOOKUP(R27,'points clubs'!$A$2:$B$51,2,FALSE))</f>
        <v>12</v>
      </c>
      <c r="U27" s="41">
        <v>17</v>
      </c>
      <c r="V27" s="25">
        <f>IF(U27="",0,VLOOKUP(U27,'points ind'!$A$2:$B$52,2,FALSE))</f>
        <v>38</v>
      </c>
      <c r="W27" s="48">
        <f>IF(U27="",0,VLOOKUP(U27,'points clubs'!$A$2:$B$51,2,FALSE))</f>
        <v>8</v>
      </c>
      <c r="X27" s="146">
        <v>15</v>
      </c>
      <c r="Y27" s="25">
        <f>IF(X27="",0,VLOOKUP(X27,'points ind'!$A$2:$B$52,2,FALSE))</f>
        <v>42</v>
      </c>
      <c r="Z27" s="48">
        <f>IF(X27="",0,VLOOKUP(X27,'points clubs'!$A$2:$B$51,2,FALSE))</f>
        <v>12</v>
      </c>
      <c r="AA27" s="41">
        <v>9</v>
      </c>
      <c r="AB27" s="25">
        <f>IF(AA27="",0,VLOOKUP(AA27,'points ind'!$A$2:$B$52,2,FALSE))</f>
        <v>60</v>
      </c>
      <c r="AC27" s="48">
        <f>IF(AA27="",0,VLOOKUP(AA27,'points clubs'!$A$2:$B$51,2,FALSE))</f>
        <v>25</v>
      </c>
      <c r="AD27" s="41">
        <v>12</v>
      </c>
      <c r="AE27" s="25">
        <f>IF(AD27="",0,VLOOKUP(AD27,'points ind'!$A$2:$B$52,2,FALSE))</f>
        <v>48</v>
      </c>
      <c r="AF27" s="48">
        <f>IF(AD27="",0,VLOOKUP(AD27,'points clubs'!$A$2:$B$51,2,FALSE))</f>
        <v>18</v>
      </c>
      <c r="AG27" s="41"/>
      <c r="AH27" s="25">
        <f>IF(AG27="",0,VLOOKUP(AG27,'points ind'!$A$2:$B$52,2,FALSE))</f>
        <v>0</v>
      </c>
      <c r="AI27" s="48">
        <f>IF(AG27="",0,VLOOKUP(AG27,'points clubs'!$A$2:$B$51,2,FALSE))</f>
        <v>0</v>
      </c>
      <c r="AJ27" s="26">
        <f t="shared" si="2"/>
        <v>334</v>
      </c>
      <c r="AK27" s="63">
        <f t="shared" si="3"/>
        <v>17</v>
      </c>
      <c r="AL27" s="257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232</v>
      </c>
      <c r="AM27" s="258">
        <f t="shared" si="4"/>
        <v>18</v>
      </c>
      <c r="AN27" s="22">
        <f t="shared" si="5"/>
        <v>0</v>
      </c>
      <c r="AO27" s="23">
        <f t="shared" si="6"/>
        <v>0</v>
      </c>
      <c r="AP27" s="23">
        <f t="shared" si="7"/>
        <v>0</v>
      </c>
      <c r="AQ27" s="23">
        <f t="shared" si="8"/>
        <v>0</v>
      </c>
      <c r="AR27" s="23">
        <f t="shared" si="9"/>
        <v>89</v>
      </c>
      <c r="AS27" s="23">
        <f t="shared" si="10"/>
        <v>0</v>
      </c>
      <c r="AT27" s="23">
        <f t="shared" si="11"/>
        <v>0</v>
      </c>
      <c r="AU27" s="23">
        <f t="shared" si="12"/>
        <v>0</v>
      </c>
      <c r="AV27" s="23">
        <f t="shared" si="13"/>
        <v>0</v>
      </c>
      <c r="AW27" s="23">
        <f t="shared" si="14"/>
        <v>0</v>
      </c>
      <c r="AX27" s="23">
        <f t="shared" si="15"/>
        <v>0</v>
      </c>
      <c r="AY27" s="23">
        <f t="shared" si="16"/>
        <v>0</v>
      </c>
      <c r="AZ27" s="23">
        <f t="shared" si="17"/>
        <v>0</v>
      </c>
      <c r="BA27" s="23">
        <f t="shared" si="18"/>
        <v>0</v>
      </c>
      <c r="BB27" s="27">
        <f t="shared" si="19"/>
        <v>0</v>
      </c>
      <c r="BC27" s="226">
        <f t="shared" si="20"/>
        <v>0</v>
      </c>
    </row>
    <row r="28" spans="1:55" s="6" customFormat="1" ht="15.75" thickBot="1" x14ac:dyDescent="0.3">
      <c r="A28" s="14">
        <f t="shared" si="1"/>
        <v>19</v>
      </c>
      <c r="B28" s="106" t="s">
        <v>153</v>
      </c>
      <c r="C28" s="108">
        <v>2003</v>
      </c>
      <c r="D28" s="95" t="s">
        <v>17</v>
      </c>
      <c r="E28" s="104">
        <v>2660238</v>
      </c>
      <c r="F28" s="105">
        <v>29</v>
      </c>
      <c r="G28" s="25">
        <f>IF(F28="",0,VLOOKUP(F28,'points ind'!$A$2:$B$52,2,FALSE))</f>
        <v>14</v>
      </c>
      <c r="H28" s="48">
        <f>IF(F28="",0,VLOOKUP(F28,'points clubs'!$A$2:$B$51,2,FALSE))</f>
        <v>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41">
        <v>24</v>
      </c>
      <c r="M28" s="25">
        <f>IF(L28="",0,VLOOKUP(L28,'points ind'!$A$2:$B$52,2,FALSE))</f>
        <v>24</v>
      </c>
      <c r="N28" s="48">
        <f>IF(L28="",0,VLOOKUP(L28,'points clubs'!$A$2:$B$51,2,FALSE))</f>
        <v>0</v>
      </c>
      <c r="O28" s="42">
        <v>10</v>
      </c>
      <c r="P28" s="25">
        <f>IF(O28="",0,VLOOKUP(O28,'points ind'!$A$2:$B$52,2,FALSE))</f>
        <v>55</v>
      </c>
      <c r="Q28" s="48">
        <f>IF(O28="",0,VLOOKUP(O28,'points clubs'!$A$2:$B$51,2,FALSE))</f>
        <v>22</v>
      </c>
      <c r="R28" s="41">
        <v>11</v>
      </c>
      <c r="S28" s="25">
        <f>IF(R28="",0,VLOOKUP(R28,'points ind'!$A$2:$B$52,2,FALSE))</f>
        <v>50</v>
      </c>
      <c r="T28" s="48">
        <f>IF(R28="",0,VLOOKUP(R28,'points clubs'!$A$2:$B$51,2,FALSE))</f>
        <v>20</v>
      </c>
      <c r="U28" s="41">
        <v>12</v>
      </c>
      <c r="V28" s="25">
        <f>IF(U28="",0,VLOOKUP(U28,'points ind'!$A$2:$B$52,2,FALSE))</f>
        <v>48</v>
      </c>
      <c r="W28" s="48">
        <f>IF(U28="",0,VLOOKUP(U28,'points clubs'!$A$2:$B$51,2,FALSE))</f>
        <v>18</v>
      </c>
      <c r="X28" s="41">
        <v>17</v>
      </c>
      <c r="Y28" s="25">
        <f>IF(X28="",0,VLOOKUP(X28,'points ind'!$A$2:$B$52,2,FALSE))</f>
        <v>38</v>
      </c>
      <c r="Z28" s="48">
        <f>IF(X28="",0,VLOOKUP(X28,'points clubs'!$A$2:$B$51,2,FALSE))</f>
        <v>8</v>
      </c>
      <c r="AA28" s="42"/>
      <c r="AB28" s="25">
        <f>IF(AA28="",0,VLOOKUP(AA28,'points ind'!$A$2:$B$52,2,FALSE))</f>
        <v>0</v>
      </c>
      <c r="AC28" s="48">
        <f>IF(AA28="",0,VLOOKUP(AA28,'points clubs'!$A$2:$B$51,2,FALSE))</f>
        <v>0</v>
      </c>
      <c r="AD28" s="42">
        <v>15</v>
      </c>
      <c r="AE28" s="25">
        <f>IF(AD28="",0,VLOOKUP(AD28,'points ind'!$A$2:$B$52,2,FALSE))</f>
        <v>42</v>
      </c>
      <c r="AF28" s="48">
        <f>IF(AD28="",0,VLOOKUP(AD28,'points clubs'!$A$2:$B$51,2,FALSE))</f>
        <v>12</v>
      </c>
      <c r="AG28" s="146">
        <v>21</v>
      </c>
      <c r="AH28" s="25">
        <f>IF(AG28="",0,VLOOKUP(AG28,'points ind'!$A$2:$B$52,2,FALSE))</f>
        <v>30</v>
      </c>
      <c r="AI28" s="48">
        <f>IF(AG28="",0,VLOOKUP(AG28,'points clubs'!$A$2:$B$51,2,FALSE))</f>
        <v>0</v>
      </c>
      <c r="AJ28" s="26">
        <f t="shared" si="2"/>
        <v>301</v>
      </c>
      <c r="AK28" s="63">
        <f t="shared" si="3"/>
        <v>18</v>
      </c>
      <c r="AL28" s="257">
        <f>IF(AG28&gt;0,(LARGE((G28,M28,P28,S28,V28,Y28,AB28,AE28),1)+LARGE((G28,M28,P28,S28,V28,Y28,AB28,AE28),2)+LARGE((G28,M28,P28,S28,V28,Y28,AB28,AE28),3)+LARGE((G28,M28,P28,S28,V28,Y28,AB28,AE28),4)+AH28),(LARGE((G28,M28,P28,S28,V28,Y28,AB28,AE28),1)+LARGE((G28,M28,P28,S28,V28,Y28,AB28,AE28),2)+LARGE((G28,M28,P28,S28,V28,Y28,AB28,AE28),3)+LARGE((G28,M28,P28,S28,V28,Y28,AB28,AE28),4)+LARGE((G28,M28,P28,S28,V28,Y28,AB28,AE28),5)))</f>
        <v>225</v>
      </c>
      <c r="AM28" s="258">
        <f t="shared" si="4"/>
        <v>19</v>
      </c>
      <c r="AN28" s="22">
        <f t="shared" si="5"/>
        <v>0</v>
      </c>
      <c r="AO28" s="23">
        <f t="shared" si="6"/>
        <v>0</v>
      </c>
      <c r="AP28" s="23">
        <f t="shared" si="7"/>
        <v>0</v>
      </c>
      <c r="AQ28" s="23">
        <f t="shared" si="8"/>
        <v>0</v>
      </c>
      <c r="AR28" s="23">
        <f t="shared" si="9"/>
        <v>0</v>
      </c>
      <c r="AS28" s="23">
        <f t="shared" si="10"/>
        <v>0</v>
      </c>
      <c r="AT28" s="23">
        <f t="shared" si="11"/>
        <v>0</v>
      </c>
      <c r="AU28" s="23">
        <f t="shared" si="12"/>
        <v>80</v>
      </c>
      <c r="AV28" s="23">
        <f t="shared" si="13"/>
        <v>0</v>
      </c>
      <c r="AW28" s="23">
        <f t="shared" si="14"/>
        <v>0</v>
      </c>
      <c r="AX28" s="23">
        <f t="shared" si="15"/>
        <v>0</v>
      </c>
      <c r="AY28" s="23">
        <f t="shared" si="16"/>
        <v>0</v>
      </c>
      <c r="AZ28" s="23">
        <f t="shared" si="17"/>
        <v>0</v>
      </c>
      <c r="BA28" s="23">
        <f t="shared" si="18"/>
        <v>0</v>
      </c>
      <c r="BB28" s="27">
        <f t="shared" si="19"/>
        <v>0</v>
      </c>
      <c r="BC28" s="226">
        <f t="shared" si="20"/>
        <v>0</v>
      </c>
    </row>
    <row r="29" spans="1:55" s="6" customFormat="1" ht="15.75" thickBot="1" x14ac:dyDescent="0.3">
      <c r="A29" s="14">
        <f t="shared" si="1"/>
        <v>20</v>
      </c>
      <c r="B29" s="106" t="s">
        <v>149</v>
      </c>
      <c r="C29" s="108">
        <v>2003</v>
      </c>
      <c r="D29" s="95" t="s">
        <v>10</v>
      </c>
      <c r="E29" s="104">
        <v>2671199</v>
      </c>
      <c r="F29" s="109">
        <v>25</v>
      </c>
      <c r="G29" s="25">
        <f>IF(F29="",0,VLOOKUP(F29,'points ind'!$A$2:$B$52,2,FALSE))</f>
        <v>22</v>
      </c>
      <c r="H29" s="48">
        <f>IF(F29="",0,VLOOKUP(F29,'points clubs'!$A$2:$B$51,2,FALSE))</f>
        <v>0</v>
      </c>
      <c r="I29" s="54"/>
      <c r="J29" s="53">
        <f>IF(I29="",0,VLOOKUP(I29,'points ind'!$A$2:$B$52,2,FALSE))</f>
        <v>0</v>
      </c>
      <c r="K29" s="51">
        <f>IF(I29="",0,VLOOKUP(I29,'points clubs'!$A$2:$B$51,2,FALSE))</f>
        <v>0</v>
      </c>
      <c r="L29" s="42">
        <v>14</v>
      </c>
      <c r="M29" s="25">
        <f>IF(L29="",0,VLOOKUP(L29,'points ind'!$A$2:$B$52,2,FALSE))</f>
        <v>44</v>
      </c>
      <c r="N29" s="48">
        <f>IF(L29="",0,VLOOKUP(L29,'points clubs'!$A$2:$B$51,2,FALSE))</f>
        <v>14</v>
      </c>
      <c r="O29" s="41">
        <v>26</v>
      </c>
      <c r="P29" s="25">
        <f>IF(O29="",0,VLOOKUP(O29,'points ind'!$A$2:$B$52,2,FALSE))</f>
        <v>20</v>
      </c>
      <c r="Q29" s="48">
        <f>IF(O29="",0,VLOOKUP(O29,'points clubs'!$A$2:$B$51,2,FALSE))</f>
        <v>0</v>
      </c>
      <c r="R29" s="41">
        <v>26</v>
      </c>
      <c r="S29" s="25">
        <f>IF(R29="",0,VLOOKUP(R29,'points ind'!$A$2:$B$52,2,FALSE))</f>
        <v>20</v>
      </c>
      <c r="T29" s="48">
        <f>IF(R29="",0,VLOOKUP(R29,'points clubs'!$A$2:$B$51,2,FALSE))</f>
        <v>0</v>
      </c>
      <c r="U29" s="41">
        <v>20</v>
      </c>
      <c r="V29" s="25">
        <f>IF(U29="",0,VLOOKUP(U29,'points ind'!$A$2:$B$52,2,FALSE))</f>
        <v>32</v>
      </c>
      <c r="W29" s="48">
        <f>IF(U29="",0,VLOOKUP(U29,'points clubs'!$A$2:$B$51,2,FALSE))</f>
        <v>2</v>
      </c>
      <c r="X29" s="42">
        <v>21</v>
      </c>
      <c r="Y29" s="25">
        <f>IF(X29="",0,VLOOKUP(X29,'points ind'!$A$2:$B$52,2,FALSE))</f>
        <v>30</v>
      </c>
      <c r="Z29" s="48">
        <f>IF(X29="",0,VLOOKUP(X29,'points clubs'!$A$2:$B$51,2,FALSE))</f>
        <v>0</v>
      </c>
      <c r="AA29" s="41"/>
      <c r="AB29" s="25">
        <f>IF(AA29="",0,VLOOKUP(AA29,'points ind'!$A$2:$B$52,2,FALSE))</f>
        <v>0</v>
      </c>
      <c r="AC29" s="48">
        <f>IF(AA29="",0,VLOOKUP(AA29,'points clubs'!$A$2:$B$51,2,FALSE))</f>
        <v>0</v>
      </c>
      <c r="AD29" s="41">
        <v>22</v>
      </c>
      <c r="AE29" s="25">
        <f>IF(AD29="",0,VLOOKUP(AD29,'points ind'!$A$2:$B$52,2,FALSE))</f>
        <v>28</v>
      </c>
      <c r="AF29" s="48">
        <f>IF(AD29="",0,VLOOKUP(AD29,'points clubs'!$A$2:$B$51,2,FALSE))</f>
        <v>0</v>
      </c>
      <c r="AG29" s="41">
        <v>5</v>
      </c>
      <c r="AH29" s="25">
        <f>IF(AG29="",0,VLOOKUP(AG29,'points ind'!$A$2:$B$52,2,FALSE))</f>
        <v>80</v>
      </c>
      <c r="AI29" s="48">
        <f>IF(AG29="",0,VLOOKUP(AG29,'points clubs'!$A$2:$B$51,2,FALSE))</f>
        <v>60</v>
      </c>
      <c r="AJ29" s="26">
        <f t="shared" si="2"/>
        <v>276</v>
      </c>
      <c r="AK29" s="63">
        <f t="shared" si="3"/>
        <v>22</v>
      </c>
      <c r="AL29" s="257">
        <f>IF(AG29&gt;0,(LARGE((G29,M29,P29,S29,V29,Y29,AB29,AE29),1)+LARGE((G29,M29,P29,S29,V29,Y29,AB29,AE29),2)+LARGE((G29,M29,P29,S29,V29,Y29,AB29,AE29),3)+LARGE((G29,M29,P29,S29,V29,Y29,AB29,AE29),4)+AH29),(LARGE((G29,M29,P29,S29,V29,Y29,AB29,AE29),1)+LARGE((G29,M29,P29,S29,V29,Y29,AB29,AE29),2)+LARGE((G29,M29,P29,S29,V29,Y29,AB29,AE29),3)+LARGE((G29,M29,P29,S29,V29,Y29,AB29,AE29),4)+LARGE((G29,M29,P29,S29,V29,Y29,AB29,AE29),5)))</f>
        <v>214</v>
      </c>
      <c r="AM29" s="258">
        <f t="shared" si="4"/>
        <v>20</v>
      </c>
      <c r="AN29" s="22">
        <f t="shared" si="5"/>
        <v>76</v>
      </c>
      <c r="AO29" s="23">
        <f t="shared" si="6"/>
        <v>0</v>
      </c>
      <c r="AP29" s="23">
        <f t="shared" si="7"/>
        <v>0</v>
      </c>
      <c r="AQ29" s="23">
        <f t="shared" si="8"/>
        <v>0</v>
      </c>
      <c r="AR29" s="23">
        <f t="shared" si="9"/>
        <v>0</v>
      </c>
      <c r="AS29" s="23">
        <f t="shared" si="10"/>
        <v>0</v>
      </c>
      <c r="AT29" s="23">
        <f t="shared" si="11"/>
        <v>0</v>
      </c>
      <c r="AU29" s="23">
        <f t="shared" si="12"/>
        <v>0</v>
      </c>
      <c r="AV29" s="23">
        <f t="shared" si="13"/>
        <v>0</v>
      </c>
      <c r="AW29" s="23">
        <f t="shared" si="14"/>
        <v>0</v>
      </c>
      <c r="AX29" s="23">
        <f t="shared" si="15"/>
        <v>0</v>
      </c>
      <c r="AY29" s="23">
        <f t="shared" si="16"/>
        <v>0</v>
      </c>
      <c r="AZ29" s="23">
        <f t="shared" si="17"/>
        <v>0</v>
      </c>
      <c r="BA29" s="23">
        <f t="shared" si="18"/>
        <v>0</v>
      </c>
      <c r="BB29" s="27">
        <f t="shared" si="19"/>
        <v>0</v>
      </c>
      <c r="BC29" s="226">
        <f t="shared" si="20"/>
        <v>0</v>
      </c>
    </row>
    <row r="30" spans="1:55" s="6" customFormat="1" ht="15.75" thickBot="1" x14ac:dyDescent="0.3">
      <c r="A30" s="14">
        <f t="shared" si="1"/>
        <v>21</v>
      </c>
      <c r="B30" s="106" t="s">
        <v>143</v>
      </c>
      <c r="C30" s="103">
        <v>2003</v>
      </c>
      <c r="D30" s="90" t="s">
        <v>18</v>
      </c>
      <c r="E30" s="107">
        <v>2670687</v>
      </c>
      <c r="F30" s="105">
        <v>18</v>
      </c>
      <c r="G30" s="25">
        <f>IF(F30="",0,VLOOKUP(F30,'points ind'!$A$2:$B$52,2,FALSE))</f>
        <v>36</v>
      </c>
      <c r="H30" s="48">
        <f>IF(F30="",0,VLOOKUP(F30,'points clubs'!$A$2:$B$51,2,FALSE))</f>
        <v>6</v>
      </c>
      <c r="I30" s="52"/>
      <c r="J30" s="53">
        <f>IF(I30="",0,VLOOKUP(I30,'points ind'!$A$2:$B$52,2,FALSE))</f>
        <v>0</v>
      </c>
      <c r="K30" s="51">
        <f>IF(I30="",0,VLOOKUP(I30,'points clubs'!$A$2:$B$51,2,FALSE))</f>
        <v>0</v>
      </c>
      <c r="L30" s="41">
        <v>27</v>
      </c>
      <c r="M30" s="25">
        <f>IF(L30="",0,VLOOKUP(L30,'points ind'!$A$2:$B$52,2,FALSE))</f>
        <v>18</v>
      </c>
      <c r="N30" s="48">
        <f>IF(L30="",0,VLOOKUP(L30,'points clubs'!$A$2:$B$51,2,FALSE))</f>
        <v>0</v>
      </c>
      <c r="O30" s="42"/>
      <c r="P30" s="25">
        <f>IF(O30="",0,VLOOKUP(O30,'points ind'!$A$2:$B$52,2,FALSE))</f>
        <v>0</v>
      </c>
      <c r="Q30" s="48">
        <f>IF(O30="",0,VLOOKUP(O30,'points clubs'!$A$2:$B$51,2,FALSE))</f>
        <v>0</v>
      </c>
      <c r="R30" s="41">
        <v>19</v>
      </c>
      <c r="S30" s="25">
        <f>IF(R30="",0,VLOOKUP(R30,'points ind'!$A$2:$B$52,2,FALSE))</f>
        <v>34</v>
      </c>
      <c r="T30" s="48">
        <f>IF(R30="",0,VLOOKUP(R30,'points clubs'!$A$2:$B$51,2,FALSE))</f>
        <v>4</v>
      </c>
      <c r="U30" s="41">
        <v>16</v>
      </c>
      <c r="V30" s="25">
        <f>IF(U30="",0,VLOOKUP(U30,'points ind'!$A$2:$B$52,2,FALSE))</f>
        <v>40</v>
      </c>
      <c r="W30" s="48">
        <f>IF(U30="",0,VLOOKUP(U30,'points clubs'!$A$2:$B$51,2,FALSE))</f>
        <v>10</v>
      </c>
      <c r="X30" s="41">
        <v>23</v>
      </c>
      <c r="Y30" s="25">
        <f>IF(X30="",0,VLOOKUP(X30,'points ind'!$A$2:$B$52,2,FALSE))</f>
        <v>26</v>
      </c>
      <c r="Z30" s="48">
        <f>IF(X30="",0,VLOOKUP(X30,'points clubs'!$A$2:$B$51,2,FALSE))</f>
        <v>0</v>
      </c>
      <c r="AA30" s="41">
        <v>8</v>
      </c>
      <c r="AB30" s="25">
        <f>IF(AA30="",0,VLOOKUP(AA30,'points ind'!$A$2:$B$52,2,FALSE))</f>
        <v>65</v>
      </c>
      <c r="AC30" s="48">
        <f>IF(AA30="",0,VLOOKUP(AA30,'points clubs'!$A$2:$B$51,2,FALSE))</f>
        <v>30</v>
      </c>
      <c r="AD30" s="41">
        <v>24</v>
      </c>
      <c r="AE30" s="25">
        <f>IF(AD30="",0,VLOOKUP(AD30,'points ind'!$A$2:$B$52,2,FALSE))</f>
        <v>24</v>
      </c>
      <c r="AF30" s="48">
        <f>IF(AD30="",0,VLOOKUP(AD30,'points clubs'!$A$2:$B$51,2,FALSE))</f>
        <v>0</v>
      </c>
      <c r="AG30" s="41">
        <v>19</v>
      </c>
      <c r="AH30" s="25">
        <f>IF(AG30="",0,VLOOKUP(AG30,'points ind'!$A$2:$B$52,2,FALSE))</f>
        <v>34</v>
      </c>
      <c r="AI30" s="48">
        <f>IF(AG30="",0,VLOOKUP(AG30,'points clubs'!$A$2:$B$51,2,FALSE))</f>
        <v>4</v>
      </c>
      <c r="AJ30" s="26">
        <f t="shared" si="2"/>
        <v>277</v>
      </c>
      <c r="AK30" s="63">
        <f t="shared" si="3"/>
        <v>21</v>
      </c>
      <c r="AL30" s="257">
        <f>IF(AG30&gt;0,(LARGE((G30,M30,P30,S30,V30,Y30,AB30,AE30),1)+LARGE((G30,M30,P30,S30,V30,Y30,AB30,AE30),2)+LARGE((G30,M30,P30,S30,V30,Y30,AB30,AE30),3)+LARGE((G30,M30,P30,S30,V30,Y30,AB30,AE30),4)+AH30),(LARGE((G30,M30,P30,S30,V30,Y30,AB30,AE30),1)+LARGE((G30,M30,P30,S30,V30,Y30,AB30,AE30),2)+LARGE((G30,M30,P30,S30,V30,Y30,AB30,AE30),3)+LARGE((G30,M30,P30,S30,V30,Y30,AB30,AE30),4)+LARGE((G30,M30,P30,S30,V30,Y30,AB30,AE30),5)))</f>
        <v>209</v>
      </c>
      <c r="AM30" s="258">
        <f t="shared" si="4"/>
        <v>21</v>
      </c>
      <c r="AN30" s="22">
        <f t="shared" si="5"/>
        <v>0</v>
      </c>
      <c r="AO30" s="23">
        <f t="shared" si="6"/>
        <v>0</v>
      </c>
      <c r="AP30" s="23">
        <f t="shared" si="7"/>
        <v>0</v>
      </c>
      <c r="AQ30" s="23">
        <f t="shared" si="8"/>
        <v>0</v>
      </c>
      <c r="AR30" s="23">
        <f t="shared" si="9"/>
        <v>0</v>
      </c>
      <c r="AS30" s="23">
        <f t="shared" si="10"/>
        <v>0</v>
      </c>
      <c r="AT30" s="23">
        <f t="shared" si="11"/>
        <v>0</v>
      </c>
      <c r="AU30" s="23">
        <f t="shared" si="12"/>
        <v>0</v>
      </c>
      <c r="AV30" s="23">
        <f t="shared" si="13"/>
        <v>54</v>
      </c>
      <c r="AW30" s="23">
        <f t="shared" si="14"/>
        <v>0</v>
      </c>
      <c r="AX30" s="23">
        <f t="shared" si="15"/>
        <v>0</v>
      </c>
      <c r="AY30" s="23">
        <f t="shared" si="16"/>
        <v>0</v>
      </c>
      <c r="AZ30" s="23">
        <f t="shared" si="17"/>
        <v>0</v>
      </c>
      <c r="BA30" s="23">
        <f t="shared" si="18"/>
        <v>0</v>
      </c>
      <c r="BB30" s="27">
        <f t="shared" si="19"/>
        <v>0</v>
      </c>
      <c r="BC30" s="226">
        <f t="shared" si="20"/>
        <v>0</v>
      </c>
    </row>
    <row r="31" spans="1:55" s="6" customFormat="1" ht="15.75" thickBot="1" x14ac:dyDescent="0.3">
      <c r="A31" s="14">
        <f t="shared" si="1"/>
        <v>22</v>
      </c>
      <c r="B31" s="106" t="s">
        <v>133</v>
      </c>
      <c r="C31" s="103">
        <v>2003</v>
      </c>
      <c r="D31" s="90" t="s">
        <v>11</v>
      </c>
      <c r="E31" s="107">
        <v>2670451</v>
      </c>
      <c r="F31" s="105">
        <v>8</v>
      </c>
      <c r="G31" s="25">
        <f>IF(F31="",0,VLOOKUP(F31,'points ind'!$A$2:$B$52,2,FALSE))</f>
        <v>65</v>
      </c>
      <c r="H31" s="48">
        <f>IF(F31="",0,VLOOKUP(F31,'points clubs'!$A$2:$B$51,2,FALSE))</f>
        <v>30</v>
      </c>
      <c r="I31" s="52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>
        <v>18</v>
      </c>
      <c r="M31" s="25">
        <f>IF(L31="",0,VLOOKUP(L31,'points ind'!$A$2:$B$52,2,FALSE))</f>
        <v>36</v>
      </c>
      <c r="N31" s="48">
        <f>IF(L31="",0,VLOOKUP(L31,'points clubs'!$A$2:$B$51,2,FALSE))</f>
        <v>6</v>
      </c>
      <c r="O31" s="41">
        <v>18</v>
      </c>
      <c r="P31" s="25">
        <f>IF(O31="",0,VLOOKUP(O31,'points ind'!$A$2:$B$52,2,FALSE))</f>
        <v>36</v>
      </c>
      <c r="Q31" s="48">
        <f>IF(O31="",0,VLOOKUP(O31,'points clubs'!$A$2:$B$51,2,FALSE))</f>
        <v>6</v>
      </c>
      <c r="R31" s="41"/>
      <c r="S31" s="25">
        <f>IF(R31="",0,VLOOKUP(R31,'points ind'!$A$2:$B$52,2,FALSE))</f>
        <v>0</v>
      </c>
      <c r="T31" s="48">
        <f>IF(R31="",0,VLOOKUP(R31,'points clubs'!$A$2:$B$51,2,FALSE))</f>
        <v>0</v>
      </c>
      <c r="U31" s="41">
        <v>21</v>
      </c>
      <c r="V31" s="25">
        <f>IF(U31="",0,VLOOKUP(U31,'points ind'!$A$2:$B$52,2,FALSE))</f>
        <v>30</v>
      </c>
      <c r="W31" s="48">
        <f>IF(U31="",0,VLOOKUP(U31,'points clubs'!$A$2:$B$51,2,FALSE))</f>
        <v>0</v>
      </c>
      <c r="X31" s="41">
        <v>28</v>
      </c>
      <c r="Y31" s="25">
        <f>IF(X31="",0,VLOOKUP(X31,'points ind'!$A$2:$B$52,2,FALSE))</f>
        <v>16</v>
      </c>
      <c r="Z31" s="48">
        <f>IF(X31="",0,VLOOKUP(X31,'points clubs'!$A$2:$B$51,2,FALSE))</f>
        <v>0</v>
      </c>
      <c r="AA31" s="42">
        <v>19</v>
      </c>
      <c r="AB31" s="25">
        <f>IF(AA31="",0,VLOOKUP(AA31,'points ind'!$A$2:$B$52,2,FALSE))</f>
        <v>34</v>
      </c>
      <c r="AC31" s="48">
        <f>IF(AA31="",0,VLOOKUP(AA31,'points clubs'!$A$2:$B$51,2,FALSE))</f>
        <v>4</v>
      </c>
      <c r="AD31" s="42">
        <v>20</v>
      </c>
      <c r="AE31" s="25">
        <f>IF(AD31="",0,VLOOKUP(AD31,'points ind'!$A$2:$B$52,2,FALSE))</f>
        <v>32</v>
      </c>
      <c r="AF31" s="48">
        <f>IF(AD31="",0,VLOOKUP(AD31,'points clubs'!$A$2:$B$51,2,FALSE))</f>
        <v>2</v>
      </c>
      <c r="AG31" s="41">
        <v>24</v>
      </c>
      <c r="AH31" s="25">
        <f>IF(AG31="",0,VLOOKUP(AG31,'points ind'!$A$2:$B$52,2,FALSE))</f>
        <v>24</v>
      </c>
      <c r="AI31" s="48">
        <f>IF(AG31="",0,VLOOKUP(AG31,'points clubs'!$A$2:$B$51,2,FALSE))</f>
        <v>0</v>
      </c>
      <c r="AJ31" s="26">
        <f t="shared" si="2"/>
        <v>273</v>
      </c>
      <c r="AK31" s="63">
        <f t="shared" si="3"/>
        <v>23</v>
      </c>
      <c r="AL31" s="257">
        <f>IF(AG31&gt;0,(LARGE((G31,M31,P31,S31,V31,Y31,AB31,AE31),1)+LARGE((G31,M31,P31,S31,V31,Y31,AB31,AE31),2)+LARGE((G31,M31,P31,S31,V31,Y31,AB31,AE31),3)+LARGE((G31,M31,P31,S31,V31,Y31,AB31,AE31),4)+AH31),(LARGE((G31,M31,P31,S31,V31,Y31,AB31,AE31),1)+LARGE((G31,M31,P31,S31,V31,Y31,AB31,AE31),2)+LARGE((G31,M31,P31,S31,V31,Y31,AB31,AE31),3)+LARGE((G31,M31,P31,S31,V31,Y31,AB31,AE31),4)+LARGE((G31,M31,P31,S31,V31,Y31,AB31,AE31),5)))</f>
        <v>195</v>
      </c>
      <c r="AM31" s="258">
        <f t="shared" si="4"/>
        <v>22</v>
      </c>
      <c r="AN31" s="22">
        <f t="shared" si="5"/>
        <v>0</v>
      </c>
      <c r="AO31" s="23">
        <f t="shared" si="6"/>
        <v>48</v>
      </c>
      <c r="AP31" s="23">
        <f t="shared" si="7"/>
        <v>0</v>
      </c>
      <c r="AQ31" s="23">
        <f t="shared" si="8"/>
        <v>0</v>
      </c>
      <c r="AR31" s="23">
        <f t="shared" si="9"/>
        <v>0</v>
      </c>
      <c r="AS31" s="23">
        <f t="shared" si="10"/>
        <v>0</v>
      </c>
      <c r="AT31" s="23">
        <f t="shared" si="11"/>
        <v>0</v>
      </c>
      <c r="AU31" s="23">
        <f t="shared" si="12"/>
        <v>0</v>
      </c>
      <c r="AV31" s="23">
        <f t="shared" si="13"/>
        <v>0</v>
      </c>
      <c r="AW31" s="23">
        <f t="shared" si="14"/>
        <v>0</v>
      </c>
      <c r="AX31" s="23">
        <f t="shared" si="15"/>
        <v>0</v>
      </c>
      <c r="AY31" s="23">
        <f t="shared" si="16"/>
        <v>0</v>
      </c>
      <c r="AZ31" s="23">
        <f t="shared" si="17"/>
        <v>0</v>
      </c>
      <c r="BA31" s="23">
        <f t="shared" si="18"/>
        <v>0</v>
      </c>
      <c r="BB31" s="27">
        <f t="shared" si="19"/>
        <v>0</v>
      </c>
      <c r="BC31" s="226">
        <f t="shared" si="20"/>
        <v>0</v>
      </c>
    </row>
    <row r="32" spans="1:55" s="6" customFormat="1" ht="15.75" thickBot="1" x14ac:dyDescent="0.3">
      <c r="A32" s="14">
        <f t="shared" si="1"/>
        <v>23</v>
      </c>
      <c r="B32" s="106" t="s">
        <v>145</v>
      </c>
      <c r="C32" s="103">
        <v>2003</v>
      </c>
      <c r="D32" s="90" t="s">
        <v>18</v>
      </c>
      <c r="E32" s="107">
        <v>2656732</v>
      </c>
      <c r="F32" s="105">
        <v>20</v>
      </c>
      <c r="G32" s="25">
        <f>IF(F32="",0,VLOOKUP(F32,'points ind'!$A$2:$B$52,2,FALSE))</f>
        <v>32</v>
      </c>
      <c r="H32" s="48">
        <f>IF(F32="",0,VLOOKUP(F32,'points clubs'!$A$2:$B$51,2,FALSE))</f>
        <v>2</v>
      </c>
      <c r="I32" s="52"/>
      <c r="J32" s="53">
        <f>IF(I32="",0,VLOOKUP(I32,'points ind'!$A$2:$B$52,2,FALSE))</f>
        <v>0</v>
      </c>
      <c r="K32" s="51">
        <f>IF(I32="",0,VLOOKUP(I32,'points clubs'!$A$2:$B$51,2,FALSE))</f>
        <v>0</v>
      </c>
      <c r="L32" s="41">
        <v>11</v>
      </c>
      <c r="M32" s="25">
        <f>IF(L32="",0,VLOOKUP(L32,'points ind'!$A$2:$B$52,2,FALSE))</f>
        <v>50</v>
      </c>
      <c r="N32" s="48">
        <f>IF(L32="",0,VLOOKUP(L32,'points clubs'!$A$2:$B$51,2,FALSE))</f>
        <v>20</v>
      </c>
      <c r="O32" s="41">
        <v>23</v>
      </c>
      <c r="P32" s="25">
        <f>IF(O32="",0,VLOOKUP(O32,'points ind'!$A$2:$B$52,2,FALSE))</f>
        <v>26</v>
      </c>
      <c r="Q32" s="48">
        <f>IF(O32="",0,VLOOKUP(O32,'points clubs'!$A$2:$B$51,2,FALSE))</f>
        <v>0</v>
      </c>
      <c r="R32" s="42">
        <v>12</v>
      </c>
      <c r="S32" s="25">
        <f>IF(R32="",0,VLOOKUP(R32,'points ind'!$A$2:$B$52,2,FALSE))</f>
        <v>48</v>
      </c>
      <c r="T32" s="48">
        <f>IF(R32="",0,VLOOKUP(R32,'points clubs'!$A$2:$B$51,2,FALSE))</f>
        <v>18</v>
      </c>
      <c r="U32" s="42">
        <v>19</v>
      </c>
      <c r="V32" s="25">
        <f>IF(U32="",0,VLOOKUP(U32,'points ind'!$A$2:$B$52,2,FALSE))</f>
        <v>34</v>
      </c>
      <c r="W32" s="48">
        <f>IF(U32="",0,VLOOKUP(U32,'points clubs'!$A$2:$B$51,2,FALSE))</f>
        <v>4</v>
      </c>
      <c r="X32" s="41">
        <v>22</v>
      </c>
      <c r="Y32" s="25">
        <f>IF(X32="",0,VLOOKUP(X32,'points ind'!$A$2:$B$52,2,FALSE))</f>
        <v>28</v>
      </c>
      <c r="Z32" s="48">
        <f>IF(X32="",0,VLOOKUP(X32,'points clubs'!$A$2:$B$51,2,FALSE))</f>
        <v>0</v>
      </c>
      <c r="AA32" s="42">
        <v>26</v>
      </c>
      <c r="AB32" s="25">
        <f>IF(AA32="",0,VLOOKUP(AA32,'points ind'!$A$2:$B$52,2,FALSE))</f>
        <v>20</v>
      </c>
      <c r="AC32" s="48">
        <f>IF(AA32="",0,VLOOKUP(AA32,'points clubs'!$A$2:$B$51,2,FALSE))</f>
        <v>0</v>
      </c>
      <c r="AD32" s="42">
        <v>19</v>
      </c>
      <c r="AE32" s="25">
        <f>IF(AD32="",0,VLOOKUP(AD32,'points ind'!$A$2:$B$52,2,FALSE))</f>
        <v>34</v>
      </c>
      <c r="AF32" s="48">
        <f>IF(AD32="",0,VLOOKUP(AD32,'points clubs'!$A$2:$B$51,2,FALSE))</f>
        <v>4</v>
      </c>
      <c r="AG32" s="42">
        <v>25</v>
      </c>
      <c r="AH32" s="25">
        <f>IF(AG32="",0,VLOOKUP(AG32,'points ind'!$A$2:$B$52,2,FALSE))</f>
        <v>22</v>
      </c>
      <c r="AI32" s="48">
        <f>IF(AG32="",0,VLOOKUP(AG32,'points clubs'!$A$2:$B$51,2,FALSE))</f>
        <v>0</v>
      </c>
      <c r="AJ32" s="26">
        <f t="shared" si="2"/>
        <v>294</v>
      </c>
      <c r="AK32" s="63">
        <f t="shared" si="3"/>
        <v>19</v>
      </c>
      <c r="AL32" s="257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188</v>
      </c>
      <c r="AM32" s="258">
        <f t="shared" si="4"/>
        <v>23</v>
      </c>
      <c r="AN32" s="22">
        <f t="shared" si="5"/>
        <v>0</v>
      </c>
      <c r="AO32" s="23">
        <f t="shared" si="6"/>
        <v>0</v>
      </c>
      <c r="AP32" s="23">
        <f t="shared" si="7"/>
        <v>0</v>
      </c>
      <c r="AQ32" s="23">
        <f t="shared" si="8"/>
        <v>0</v>
      </c>
      <c r="AR32" s="23">
        <f t="shared" si="9"/>
        <v>0</v>
      </c>
      <c r="AS32" s="23">
        <f t="shared" si="10"/>
        <v>0</v>
      </c>
      <c r="AT32" s="23">
        <f t="shared" si="11"/>
        <v>0</v>
      </c>
      <c r="AU32" s="23">
        <f t="shared" si="12"/>
        <v>0</v>
      </c>
      <c r="AV32" s="23">
        <f t="shared" si="13"/>
        <v>48</v>
      </c>
      <c r="AW32" s="23">
        <f t="shared" si="14"/>
        <v>0</v>
      </c>
      <c r="AX32" s="23">
        <f t="shared" si="15"/>
        <v>0</v>
      </c>
      <c r="AY32" s="23">
        <f t="shared" si="16"/>
        <v>0</v>
      </c>
      <c r="AZ32" s="23">
        <f t="shared" si="17"/>
        <v>0</v>
      </c>
      <c r="BA32" s="23">
        <f t="shared" si="18"/>
        <v>0</v>
      </c>
      <c r="BB32" s="27">
        <f t="shared" si="19"/>
        <v>0</v>
      </c>
      <c r="BC32" s="226">
        <f t="shared" si="20"/>
        <v>0</v>
      </c>
    </row>
    <row r="33" spans="1:55" ht="15.75" thickBot="1" x14ac:dyDescent="0.3">
      <c r="A33" s="14">
        <f t="shared" si="1"/>
        <v>24</v>
      </c>
      <c r="B33" s="28" t="s">
        <v>426</v>
      </c>
      <c r="C33" s="29">
        <v>2003</v>
      </c>
      <c r="D33" s="30" t="s">
        <v>11</v>
      </c>
      <c r="E33" s="143">
        <v>2647628</v>
      </c>
      <c r="F33" s="141"/>
      <c r="G33" s="25">
        <f>IF(F33="",0,VLOOKUP(F33,'points ind'!$A$2:$B$52,2,FALSE))</f>
        <v>0</v>
      </c>
      <c r="H33" s="48">
        <f>IF(F33="",0,VLOOKUP(F33,'points clubs'!$A$2:$B$51,2,FALSE))</f>
        <v>0</v>
      </c>
      <c r="I33" s="54"/>
      <c r="J33" s="53">
        <f>IF(I33="",0,VLOOKUP(I33,'points ind'!$A$2:$B$52,2,FALSE))</f>
        <v>0</v>
      </c>
      <c r="K33" s="51">
        <f>IF(I33="",0,VLOOKUP(I33,'points clubs'!$A$2:$B$51,2,FALSE))</f>
        <v>0</v>
      </c>
      <c r="L33" s="42"/>
      <c r="M33" s="25">
        <f>IF(L33="",0,VLOOKUP(L33,'points ind'!$A$2:$B$52,2,FALSE))</f>
        <v>0</v>
      </c>
      <c r="N33" s="48">
        <f>IF(L33="",0,VLOOKUP(L33,'points clubs'!$A$2:$B$51,2,FALSE))</f>
        <v>0</v>
      </c>
      <c r="O33" s="42">
        <v>22</v>
      </c>
      <c r="P33" s="25">
        <f>IF(O33="",0,VLOOKUP(O33,'points ind'!$A$2:$B$52,2,FALSE))</f>
        <v>28</v>
      </c>
      <c r="Q33" s="48">
        <f>IF(O33="",0,VLOOKUP(O33,'points clubs'!$A$2:$B$51,2,FALSE))</f>
        <v>0</v>
      </c>
      <c r="R33" s="41">
        <v>23</v>
      </c>
      <c r="S33" s="25">
        <f>IF(R33="",0,VLOOKUP(R33,'points ind'!$A$2:$B$52,2,FALSE))</f>
        <v>26</v>
      </c>
      <c r="T33" s="48">
        <f>IF(R33="",0,VLOOKUP(R33,'points clubs'!$A$2:$B$51,2,FALSE))</f>
        <v>0</v>
      </c>
      <c r="U33" s="41">
        <v>24</v>
      </c>
      <c r="V33" s="25">
        <f>IF(U33="",0,VLOOKUP(U33,'points ind'!$A$2:$B$52,2,FALSE))</f>
        <v>24</v>
      </c>
      <c r="W33" s="48">
        <f>IF(U33="",0,VLOOKUP(U33,'points clubs'!$A$2:$B$51,2,FALSE))</f>
        <v>0</v>
      </c>
      <c r="X33" s="41">
        <v>25</v>
      </c>
      <c r="Y33" s="25">
        <f>IF(X33="",0,VLOOKUP(X33,'points ind'!$A$2:$B$52,2,FALSE))</f>
        <v>22</v>
      </c>
      <c r="Z33" s="48">
        <f>IF(X33="",0,VLOOKUP(X33,'points clubs'!$A$2:$B$51,2,FALSE))</f>
        <v>0</v>
      </c>
      <c r="AA33" s="41">
        <v>18</v>
      </c>
      <c r="AB33" s="25">
        <f>IF(AA33="",0,VLOOKUP(AA33,'points ind'!$A$2:$B$52,2,FALSE))</f>
        <v>36</v>
      </c>
      <c r="AC33" s="48">
        <f>IF(AA33="",0,VLOOKUP(AA33,'points clubs'!$A$2:$B$51,2,FALSE))</f>
        <v>6</v>
      </c>
      <c r="AD33" s="41">
        <v>17</v>
      </c>
      <c r="AE33" s="25">
        <f>IF(AD33="",0,VLOOKUP(AD33,'points ind'!$A$2:$B$52,2,FALSE))</f>
        <v>38</v>
      </c>
      <c r="AF33" s="48">
        <f>IF(AD33="",0,VLOOKUP(AD33,'points clubs'!$A$2:$B$51,2,FALSE))</f>
        <v>8</v>
      </c>
      <c r="AG33" s="41">
        <v>17</v>
      </c>
      <c r="AH33" s="25">
        <f>IF(AG33="",0,VLOOKUP(AG33,'points ind'!$A$2:$B$52,2,FALSE))</f>
        <v>38</v>
      </c>
      <c r="AI33" s="48">
        <f>IF(AG33="",0,VLOOKUP(AG33,'points clubs'!$A$2:$B$51,2,FALSE))</f>
        <v>8</v>
      </c>
      <c r="AJ33" s="26">
        <f t="shared" si="2"/>
        <v>212</v>
      </c>
      <c r="AK33" s="63">
        <f t="shared" si="3"/>
        <v>24</v>
      </c>
      <c r="AL33" s="257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166</v>
      </c>
      <c r="AM33" s="258">
        <f t="shared" si="4"/>
        <v>24</v>
      </c>
      <c r="AN33" s="22">
        <f t="shared" si="5"/>
        <v>0</v>
      </c>
      <c r="AO33" s="23">
        <f t="shared" si="6"/>
        <v>22</v>
      </c>
      <c r="AP33" s="23">
        <f t="shared" si="7"/>
        <v>0</v>
      </c>
      <c r="AQ33" s="23">
        <f t="shared" si="8"/>
        <v>0</v>
      </c>
      <c r="AR33" s="23">
        <f t="shared" si="9"/>
        <v>0</v>
      </c>
      <c r="AS33" s="23">
        <f t="shared" si="10"/>
        <v>0</v>
      </c>
      <c r="AT33" s="23">
        <f t="shared" si="11"/>
        <v>0</v>
      </c>
      <c r="AU33" s="23">
        <f t="shared" si="12"/>
        <v>0</v>
      </c>
      <c r="AV33" s="23">
        <f t="shared" si="13"/>
        <v>0</v>
      </c>
      <c r="AW33" s="23">
        <f t="shared" si="14"/>
        <v>0</v>
      </c>
      <c r="AX33" s="23">
        <f t="shared" si="15"/>
        <v>0</v>
      </c>
      <c r="AY33" s="23">
        <f t="shared" si="16"/>
        <v>0</v>
      </c>
      <c r="AZ33" s="23">
        <f t="shared" si="17"/>
        <v>0</v>
      </c>
      <c r="BA33" s="23">
        <f t="shared" si="18"/>
        <v>0</v>
      </c>
      <c r="BB33" s="27">
        <f t="shared" si="19"/>
        <v>0</v>
      </c>
      <c r="BC33" s="226">
        <f t="shared" si="20"/>
        <v>0</v>
      </c>
    </row>
    <row r="34" spans="1:55" ht="15.75" thickBot="1" x14ac:dyDescent="0.3">
      <c r="A34" s="14">
        <f t="shared" si="1"/>
        <v>25</v>
      </c>
      <c r="B34" s="106" t="s">
        <v>146</v>
      </c>
      <c r="C34" s="103">
        <v>2003</v>
      </c>
      <c r="D34" s="90" t="s">
        <v>11</v>
      </c>
      <c r="E34" s="107">
        <v>2676886</v>
      </c>
      <c r="F34" s="105">
        <v>21</v>
      </c>
      <c r="G34" s="25">
        <f>IF(F34="",0,VLOOKUP(F34,'points ind'!$A$2:$B$52,2,FALSE))</f>
        <v>30</v>
      </c>
      <c r="H34" s="48">
        <f>IF(F34="",0,VLOOKUP(F34,'points clubs'!$A$2:$B$51,2,FALSE))</f>
        <v>0</v>
      </c>
      <c r="I34" s="52"/>
      <c r="J34" s="53">
        <f>IF(I34="",0,VLOOKUP(I34,'points ind'!$A$2:$B$52,2,FALSE))</f>
        <v>0</v>
      </c>
      <c r="K34" s="51">
        <f>IF(I34="",0,VLOOKUP(I34,'points clubs'!$A$2:$B$51,2,FALSE))</f>
        <v>0</v>
      </c>
      <c r="L34" s="41"/>
      <c r="M34" s="25">
        <f>IF(L34="",0,VLOOKUP(L34,'points ind'!$A$2:$B$52,2,FALSE))</f>
        <v>0</v>
      </c>
      <c r="N34" s="48">
        <f>IF(L34="",0,VLOOKUP(L34,'points clubs'!$A$2:$B$51,2,FALSE))</f>
        <v>0</v>
      </c>
      <c r="O34" s="41">
        <v>17</v>
      </c>
      <c r="P34" s="25">
        <f>IF(O34="",0,VLOOKUP(O34,'points ind'!$A$2:$B$52,2,FALSE))</f>
        <v>38</v>
      </c>
      <c r="Q34" s="48">
        <f>IF(O34="",0,VLOOKUP(O34,'points clubs'!$A$2:$B$51,2,FALSE))</f>
        <v>8</v>
      </c>
      <c r="R34" s="41">
        <v>22</v>
      </c>
      <c r="S34" s="25">
        <f>IF(R34="",0,VLOOKUP(R34,'points ind'!$A$2:$B$52,2,FALSE))</f>
        <v>28</v>
      </c>
      <c r="T34" s="48">
        <f>IF(R34="",0,VLOOKUP(R34,'points clubs'!$A$2:$B$51,2,FALSE))</f>
        <v>0</v>
      </c>
      <c r="U34" s="41">
        <v>25</v>
      </c>
      <c r="V34" s="25">
        <f>IF(U34="",0,VLOOKUP(U34,'points ind'!$A$2:$B$52,2,FALSE))</f>
        <v>22</v>
      </c>
      <c r="W34" s="48">
        <f>IF(U34="",0,VLOOKUP(U34,'points clubs'!$A$2:$B$51,2,FALSE))</f>
        <v>0</v>
      </c>
      <c r="X34" s="41">
        <v>24</v>
      </c>
      <c r="Y34" s="25">
        <f>IF(X34="",0,VLOOKUP(X34,'points ind'!$A$2:$B$52,2,FALSE))</f>
        <v>24</v>
      </c>
      <c r="Z34" s="48">
        <f>IF(X34="",0,VLOOKUP(X34,'points clubs'!$A$2:$B$51,2,FALSE))</f>
        <v>0</v>
      </c>
      <c r="AA34" s="41"/>
      <c r="AB34" s="25">
        <f>IF(AA34="",0,VLOOKUP(AA34,'points ind'!$A$2:$B$52,2,FALSE))</f>
        <v>0</v>
      </c>
      <c r="AC34" s="48">
        <f>IF(AA34="",0,VLOOKUP(AA34,'points clubs'!$A$2:$B$51,2,FALSE))</f>
        <v>0</v>
      </c>
      <c r="AD34" s="41">
        <v>23</v>
      </c>
      <c r="AE34" s="25">
        <f>IF(AD34="",0,VLOOKUP(AD34,'points ind'!$A$2:$B$52,2,FALSE))</f>
        <v>26</v>
      </c>
      <c r="AF34" s="48">
        <f>IF(AD34="",0,VLOOKUP(AD34,'points clubs'!$A$2:$B$51,2,FALSE))</f>
        <v>0</v>
      </c>
      <c r="AG34" s="41">
        <v>20</v>
      </c>
      <c r="AH34" s="25">
        <f>IF(AG34="",0,VLOOKUP(AG34,'points ind'!$A$2:$B$52,2,FALSE))</f>
        <v>32</v>
      </c>
      <c r="AI34" s="48">
        <f>IF(AG34="",0,VLOOKUP(AG34,'points clubs'!$A$2:$B$51,2,FALSE))</f>
        <v>2</v>
      </c>
      <c r="AJ34" s="26">
        <f t="shared" si="2"/>
        <v>200</v>
      </c>
      <c r="AK34" s="63">
        <f t="shared" si="3"/>
        <v>26</v>
      </c>
      <c r="AL34" s="257">
        <f>IF(AG34&gt;0,(LARGE((G34,M34,P34,S34,V34,Y34,AB34,AE34),1)+LARGE((G34,M34,P34,S34,V34,Y34,AB34,AE34),2)+LARGE((G34,M34,P34,S34,V34,Y34,AB34,AE34),3)+LARGE((G34,M34,P34,S34,V34,Y34,AB34,AE34),4)+AH34),(LARGE((G34,M34,P34,S34,V34,Y34,AB34,AE34),1)+LARGE((G34,M34,P34,S34,V34,Y34,AB34,AE34),2)+LARGE((G34,M34,P34,S34,V34,Y34,AB34,AE34),3)+LARGE((G34,M34,P34,S34,V34,Y34,AB34,AE34),4)+LARGE((G34,M34,P34,S34,V34,Y34,AB34,AE34),5)))</f>
        <v>154</v>
      </c>
      <c r="AM34" s="258">
        <f t="shared" si="4"/>
        <v>25</v>
      </c>
      <c r="AN34" s="22">
        <f t="shared" si="5"/>
        <v>0</v>
      </c>
      <c r="AO34" s="23">
        <f t="shared" si="6"/>
        <v>10</v>
      </c>
      <c r="AP34" s="23">
        <f t="shared" si="7"/>
        <v>0</v>
      </c>
      <c r="AQ34" s="23">
        <f t="shared" si="8"/>
        <v>0</v>
      </c>
      <c r="AR34" s="23">
        <f t="shared" si="9"/>
        <v>0</v>
      </c>
      <c r="AS34" s="23">
        <f t="shared" si="10"/>
        <v>0</v>
      </c>
      <c r="AT34" s="23">
        <f t="shared" si="11"/>
        <v>0</v>
      </c>
      <c r="AU34" s="23">
        <f t="shared" si="12"/>
        <v>0</v>
      </c>
      <c r="AV34" s="23">
        <f t="shared" si="13"/>
        <v>0</v>
      </c>
      <c r="AW34" s="23">
        <f t="shared" si="14"/>
        <v>0</v>
      </c>
      <c r="AX34" s="23">
        <f t="shared" si="15"/>
        <v>0</v>
      </c>
      <c r="AY34" s="23">
        <f t="shared" si="16"/>
        <v>0</v>
      </c>
      <c r="AZ34" s="23">
        <f t="shared" si="17"/>
        <v>0</v>
      </c>
      <c r="BA34" s="23">
        <f t="shared" si="18"/>
        <v>0</v>
      </c>
      <c r="BB34" s="27">
        <f t="shared" si="19"/>
        <v>0</v>
      </c>
      <c r="BC34" s="226">
        <f t="shared" si="20"/>
        <v>0</v>
      </c>
    </row>
    <row r="35" spans="1:55" ht="15.75" thickBot="1" x14ac:dyDescent="0.3">
      <c r="A35" s="14">
        <f t="shared" si="1"/>
        <v>26</v>
      </c>
      <c r="B35" s="106" t="s">
        <v>150</v>
      </c>
      <c r="C35" s="108">
        <v>2003</v>
      </c>
      <c r="D35" s="95" t="s">
        <v>20</v>
      </c>
      <c r="E35" s="104">
        <v>2671401</v>
      </c>
      <c r="F35" s="105">
        <v>26</v>
      </c>
      <c r="G35" s="25">
        <f>IF(F35="",0,VLOOKUP(F35,'points ind'!$A$2:$B$52,2,FALSE))</f>
        <v>20</v>
      </c>
      <c r="H35" s="48">
        <f>IF(F35="",0,VLOOKUP(F35,'points clubs'!$A$2:$B$51,2,FALSE))</f>
        <v>0</v>
      </c>
      <c r="I35" s="52"/>
      <c r="J35" s="53">
        <f>IF(I35="",0,VLOOKUP(I35,'points ind'!$A$2:$B$52,2,FALSE))</f>
        <v>0</v>
      </c>
      <c r="K35" s="51">
        <f>IF(I35="",0,VLOOKUP(I35,'points clubs'!$A$2:$B$51,2,FALSE))</f>
        <v>0</v>
      </c>
      <c r="L35" s="41">
        <v>21</v>
      </c>
      <c r="M35" s="25">
        <f>IF(L35="",0,VLOOKUP(L35,'points ind'!$A$2:$B$52,2,FALSE))</f>
        <v>30</v>
      </c>
      <c r="N35" s="48">
        <f>IF(L35="",0,VLOOKUP(L35,'points clubs'!$A$2:$B$51,2,FALSE))</f>
        <v>0</v>
      </c>
      <c r="O35" s="41">
        <v>31</v>
      </c>
      <c r="P35" s="25">
        <f>IF(O35="",0,VLOOKUP(O35,'points ind'!$A$2:$B$52,2,FALSE))</f>
        <v>10</v>
      </c>
      <c r="Q35" s="48">
        <f>IF(O35="",0,VLOOKUP(O35,'points clubs'!$A$2:$B$51,2,FALSE))</f>
        <v>0</v>
      </c>
      <c r="R35" s="41">
        <v>17</v>
      </c>
      <c r="S35" s="25">
        <f>IF(R35="",0,VLOOKUP(R35,'points ind'!$A$2:$B$52,2,FALSE))</f>
        <v>38</v>
      </c>
      <c r="T35" s="48">
        <f>IF(R35="",0,VLOOKUP(R35,'points clubs'!$A$2:$B$51,2,FALSE))</f>
        <v>8</v>
      </c>
      <c r="U35" s="41">
        <v>27</v>
      </c>
      <c r="V35" s="25">
        <f>IF(U35="",0,VLOOKUP(U35,'points ind'!$A$2:$B$52,2,FALSE))</f>
        <v>18</v>
      </c>
      <c r="W35" s="48">
        <f>IF(U35="",0,VLOOKUP(U35,'points clubs'!$A$2:$B$51,2,FALSE))</f>
        <v>0</v>
      </c>
      <c r="X35" s="41">
        <v>18</v>
      </c>
      <c r="Y35" s="25">
        <f>IF(X35="",0,VLOOKUP(X35,'points ind'!$A$2:$B$52,2,FALSE))</f>
        <v>36</v>
      </c>
      <c r="Z35" s="48">
        <f>IF(X35="",0,VLOOKUP(X35,'points clubs'!$A$2:$B$51,2,FALSE))</f>
        <v>6</v>
      </c>
      <c r="AA35" s="41">
        <v>22</v>
      </c>
      <c r="AB35" s="25">
        <f>IF(AA35="",0,VLOOKUP(AA35,'points ind'!$A$2:$B$52,2,FALSE))</f>
        <v>28</v>
      </c>
      <c r="AC35" s="48">
        <f>IF(AA35="",0,VLOOKUP(AA35,'points clubs'!$A$2:$B$51,2,FALSE))</f>
        <v>0</v>
      </c>
      <c r="AD35" s="41"/>
      <c r="AE35" s="25">
        <f>IF(AD35="",0,VLOOKUP(AD35,'points ind'!$A$2:$B$52,2,FALSE))</f>
        <v>0</v>
      </c>
      <c r="AF35" s="48">
        <f>IF(AD35="",0,VLOOKUP(AD35,'points clubs'!$A$2:$B$51,2,FALSE))</f>
        <v>0</v>
      </c>
      <c r="AG35" s="41"/>
      <c r="AH35" s="25">
        <f>IF(AG35="",0,VLOOKUP(AG35,'points ind'!$A$2:$B$52,2,FALSE))</f>
        <v>0</v>
      </c>
      <c r="AI35" s="48">
        <f>IF(AG35="",0,VLOOKUP(AG35,'points clubs'!$A$2:$B$51,2,FALSE))</f>
        <v>0</v>
      </c>
      <c r="AJ35" s="26">
        <f t="shared" si="2"/>
        <v>180</v>
      </c>
      <c r="AK35" s="63">
        <f t="shared" si="3"/>
        <v>28</v>
      </c>
      <c r="AL35" s="257">
        <f>IF(AG35&gt;0,(LARGE((G35,M35,P35,S35,V35,Y35,AB35,AE35),1)+LARGE((G35,M35,P35,S35,V35,Y35,AB35,AE35),2)+LARGE((G35,M35,P35,S35,V35,Y35,AB35,AE35),3)+LARGE((G35,M35,P35,S35,V35,Y35,AB35,AE35),4)+AH35),(LARGE((G35,M35,P35,S35,V35,Y35,AB35,AE35),1)+LARGE((G35,M35,P35,S35,V35,Y35,AB35,AE35),2)+LARGE((G35,M35,P35,S35,V35,Y35,AB35,AE35),3)+LARGE((G35,M35,P35,S35,V35,Y35,AB35,AE35),4)+LARGE((G35,M35,P35,S35,V35,Y35,AB35,AE35),5)))</f>
        <v>152</v>
      </c>
      <c r="AM35" s="258">
        <f t="shared" si="4"/>
        <v>26</v>
      </c>
      <c r="AN35" s="22">
        <f t="shared" si="5"/>
        <v>0</v>
      </c>
      <c r="AO35" s="23">
        <f t="shared" si="6"/>
        <v>0</v>
      </c>
      <c r="AP35" s="23">
        <f t="shared" si="7"/>
        <v>0</v>
      </c>
      <c r="AQ35" s="23">
        <f t="shared" si="8"/>
        <v>0</v>
      </c>
      <c r="AR35" s="23">
        <f t="shared" si="9"/>
        <v>0</v>
      </c>
      <c r="AS35" s="23">
        <f t="shared" si="10"/>
        <v>0</v>
      </c>
      <c r="AT35" s="23">
        <f t="shared" si="11"/>
        <v>0</v>
      </c>
      <c r="AU35" s="23">
        <f t="shared" si="12"/>
        <v>0</v>
      </c>
      <c r="AV35" s="23">
        <f t="shared" si="13"/>
        <v>0</v>
      </c>
      <c r="AW35" s="23">
        <f t="shared" si="14"/>
        <v>0</v>
      </c>
      <c r="AX35" s="23">
        <f t="shared" si="15"/>
        <v>14</v>
      </c>
      <c r="AY35" s="23">
        <f t="shared" si="16"/>
        <v>0</v>
      </c>
      <c r="AZ35" s="23">
        <f t="shared" si="17"/>
        <v>0</v>
      </c>
      <c r="BA35" s="23">
        <f t="shared" si="18"/>
        <v>0</v>
      </c>
      <c r="BB35" s="27">
        <f t="shared" si="19"/>
        <v>0</v>
      </c>
      <c r="BC35" s="226">
        <f t="shared" si="20"/>
        <v>0</v>
      </c>
    </row>
    <row r="36" spans="1:55" ht="15.75" thickBot="1" x14ac:dyDescent="0.3">
      <c r="A36" s="14">
        <f t="shared" si="1"/>
        <v>27</v>
      </c>
      <c r="B36" s="106" t="s">
        <v>425</v>
      </c>
      <c r="C36" s="108">
        <v>2003</v>
      </c>
      <c r="D36" s="90" t="s">
        <v>16</v>
      </c>
      <c r="E36" s="107">
        <v>2654883</v>
      </c>
      <c r="F36" s="105">
        <v>23</v>
      </c>
      <c r="G36" s="25">
        <f>IF(F36="",0,VLOOKUP(F36,'points ind'!$A$2:$B$52,2,FALSE))</f>
        <v>26</v>
      </c>
      <c r="H36" s="48">
        <f>IF(F36="",0,VLOOKUP(F36,'points clubs'!$A$2:$B$51,2,FALSE))</f>
        <v>0</v>
      </c>
      <c r="I36" s="52"/>
      <c r="J36" s="53">
        <f>IF(I36="",0,VLOOKUP(I36,'points ind'!$A$2:$B$52,2,FALSE))</f>
        <v>0</v>
      </c>
      <c r="K36" s="51">
        <f>IF(I36="",0,VLOOKUP(I36,'points clubs'!$A$2:$B$51,2,FALSE))</f>
        <v>0</v>
      </c>
      <c r="L36" s="41"/>
      <c r="M36" s="25">
        <f>IF(L36="",0,VLOOKUP(L36,'points ind'!$A$2:$B$52,2,FALSE))</f>
        <v>0</v>
      </c>
      <c r="N36" s="48">
        <f>IF(L36="",0,VLOOKUP(L36,'points clubs'!$A$2:$B$51,2,FALSE))</f>
        <v>0</v>
      </c>
      <c r="O36" s="41">
        <v>21</v>
      </c>
      <c r="P36" s="25">
        <f>IF(O36="",0,VLOOKUP(O36,'points ind'!$A$2:$B$52,2,FALSE))</f>
        <v>30</v>
      </c>
      <c r="Q36" s="48">
        <f>IF(O36="",0,VLOOKUP(O36,'points clubs'!$A$2:$B$51,2,FALSE))</f>
        <v>0</v>
      </c>
      <c r="R36" s="41">
        <v>20</v>
      </c>
      <c r="S36" s="25">
        <f>IF(R36="",0,VLOOKUP(R36,'points ind'!$A$2:$B$52,2,FALSE))</f>
        <v>32</v>
      </c>
      <c r="T36" s="48">
        <f>IF(R36="",0,VLOOKUP(R36,'points clubs'!$A$2:$B$51,2,FALSE))</f>
        <v>2</v>
      </c>
      <c r="U36" s="41">
        <v>28</v>
      </c>
      <c r="V36" s="25">
        <f>IF(U36="",0,VLOOKUP(U36,'points ind'!$A$2:$B$52,2,FALSE))</f>
        <v>16</v>
      </c>
      <c r="W36" s="48">
        <f>IF(U36="",0,VLOOKUP(U36,'points clubs'!$A$2:$B$51,2,FALSE))</f>
        <v>0</v>
      </c>
      <c r="X36" s="41">
        <v>26</v>
      </c>
      <c r="Y36" s="25">
        <f>IF(X36="",0,VLOOKUP(X36,'points ind'!$A$2:$B$52,2,FALSE))</f>
        <v>20</v>
      </c>
      <c r="Z36" s="48">
        <f>IF(X36="",0,VLOOKUP(X36,'points clubs'!$A$2:$B$51,2,FALSE))</f>
        <v>0</v>
      </c>
      <c r="AA36" s="41">
        <v>21</v>
      </c>
      <c r="AB36" s="25">
        <f>IF(AA36="",0,VLOOKUP(AA36,'points ind'!$A$2:$B$52,2,FALSE))</f>
        <v>30</v>
      </c>
      <c r="AC36" s="48">
        <f>IF(AA36="",0,VLOOKUP(AA36,'points clubs'!$A$2:$B$51,2,FALSE))</f>
        <v>0</v>
      </c>
      <c r="AD36" s="41">
        <v>25</v>
      </c>
      <c r="AE36" s="25">
        <f>IF(AD36="",0,VLOOKUP(AD36,'points ind'!$A$2:$B$52,2,FALSE))</f>
        <v>22</v>
      </c>
      <c r="AF36" s="48">
        <f>IF(AD36="",0,VLOOKUP(AD36,'points clubs'!$A$2:$B$51,2,FALSE))</f>
        <v>0</v>
      </c>
      <c r="AG36" s="42">
        <v>22</v>
      </c>
      <c r="AH36" s="25">
        <f>IF(AG36="",0,VLOOKUP(AG36,'points ind'!$A$2:$B$52,2,FALSE))</f>
        <v>28</v>
      </c>
      <c r="AI36" s="48">
        <f>IF(AG36="",0,VLOOKUP(AG36,'points clubs'!$A$2:$B$51,2,FALSE))</f>
        <v>0</v>
      </c>
      <c r="AJ36" s="26">
        <f t="shared" si="2"/>
        <v>204</v>
      </c>
      <c r="AK36" s="63">
        <f t="shared" si="3"/>
        <v>25</v>
      </c>
      <c r="AL36" s="257">
        <f>IF(AG36&gt;0,(LARGE((G36,M36,P36,S36,V36,Y36,AB36,AE36),1)+LARGE((G36,M36,P36,S36,V36,Y36,AB36,AE36),2)+LARGE((G36,M36,P36,S36,V36,Y36,AB36,AE36),3)+LARGE((G36,M36,P36,S36,V36,Y36,AB36,AE36),4)+AH36),(LARGE((G36,M36,P36,S36,V36,Y36,AB36,AE36),1)+LARGE((G36,M36,P36,S36,V36,Y36,AB36,AE36),2)+LARGE((G36,M36,P36,S36,V36,Y36,AB36,AE36),3)+LARGE((G36,M36,P36,S36,V36,Y36,AB36,AE36),4)+LARGE((G36,M36,P36,S36,V36,Y36,AB36,AE36),5)))</f>
        <v>146</v>
      </c>
      <c r="AM36" s="258">
        <f t="shared" si="4"/>
        <v>27</v>
      </c>
      <c r="AN36" s="22">
        <f t="shared" si="5"/>
        <v>0</v>
      </c>
      <c r="AO36" s="23">
        <f t="shared" si="6"/>
        <v>0</v>
      </c>
      <c r="AP36" s="23">
        <f t="shared" si="7"/>
        <v>0</v>
      </c>
      <c r="AQ36" s="23">
        <f t="shared" si="8"/>
        <v>0</v>
      </c>
      <c r="AR36" s="23">
        <f t="shared" si="9"/>
        <v>0</v>
      </c>
      <c r="AS36" s="23">
        <f t="shared" si="10"/>
        <v>0</v>
      </c>
      <c r="AT36" s="23">
        <f t="shared" si="11"/>
        <v>2</v>
      </c>
      <c r="AU36" s="23">
        <f t="shared" si="12"/>
        <v>0</v>
      </c>
      <c r="AV36" s="23">
        <f t="shared" si="13"/>
        <v>0</v>
      </c>
      <c r="AW36" s="23">
        <f t="shared" si="14"/>
        <v>0</v>
      </c>
      <c r="AX36" s="23">
        <f t="shared" si="15"/>
        <v>0</v>
      </c>
      <c r="AY36" s="23">
        <f t="shared" si="16"/>
        <v>0</v>
      </c>
      <c r="AZ36" s="23">
        <f t="shared" si="17"/>
        <v>0</v>
      </c>
      <c r="BA36" s="23">
        <f t="shared" si="18"/>
        <v>0</v>
      </c>
      <c r="BB36" s="27">
        <f t="shared" si="19"/>
        <v>0</v>
      </c>
      <c r="BC36" s="226">
        <f t="shared" si="20"/>
        <v>0</v>
      </c>
    </row>
    <row r="37" spans="1:55" ht="15.75" thickBot="1" x14ac:dyDescent="0.3">
      <c r="A37" s="14">
        <f t="shared" si="1"/>
        <v>27</v>
      </c>
      <c r="B37" s="106" t="s">
        <v>147</v>
      </c>
      <c r="C37" s="103">
        <v>2003</v>
      </c>
      <c r="D37" s="90" t="s">
        <v>11</v>
      </c>
      <c r="E37" s="107">
        <v>2670454</v>
      </c>
      <c r="F37" s="105">
        <v>22</v>
      </c>
      <c r="G37" s="25">
        <f>IF(F37="",0,VLOOKUP(F37,'points ind'!$A$2:$B$52,2,FALSE))</f>
        <v>28</v>
      </c>
      <c r="H37" s="48">
        <f>IF(F37="",0,VLOOKUP(F37,'points clubs'!$A$2:$B$51,2,FALSE))</f>
        <v>0</v>
      </c>
      <c r="I37" s="52"/>
      <c r="J37" s="53">
        <f>IF(I37="",0,VLOOKUP(I37,'points ind'!$A$2:$B$52,2,FALSE))</f>
        <v>0</v>
      </c>
      <c r="K37" s="51">
        <f>IF(I37="",0,VLOOKUP(I37,'points clubs'!$A$2:$B$51,2,FALSE))</f>
        <v>0</v>
      </c>
      <c r="L37" s="41">
        <v>26</v>
      </c>
      <c r="M37" s="25">
        <f>IF(L37="",0,VLOOKUP(L37,'points ind'!$A$2:$B$52,2,FALSE))</f>
        <v>20</v>
      </c>
      <c r="N37" s="48">
        <f>IF(L37="",0,VLOOKUP(L37,'points clubs'!$A$2:$B$51,2,FALSE))</f>
        <v>0</v>
      </c>
      <c r="O37" s="132">
        <v>13</v>
      </c>
      <c r="P37" s="25">
        <f>IF(O37="",0,VLOOKUP(O37,'points ind'!$A$2:$B$52,2,FALSE))</f>
        <v>46</v>
      </c>
      <c r="Q37" s="48">
        <f>IF(O37="",0,VLOOKUP(O37,'points clubs'!$A$2:$B$51,2,FALSE))</f>
        <v>16</v>
      </c>
      <c r="R37" s="41"/>
      <c r="S37" s="25">
        <f>IF(R37="",0,VLOOKUP(R37,'points ind'!$A$2:$B$52,2,FALSE))</f>
        <v>0</v>
      </c>
      <c r="T37" s="48">
        <f>IF(R37="",0,VLOOKUP(R37,'points clubs'!$A$2:$B$51,2,FALSE))</f>
        <v>0</v>
      </c>
      <c r="U37" s="41">
        <v>31</v>
      </c>
      <c r="V37" s="25">
        <f>IF(U37="",0,VLOOKUP(U37,'points ind'!$A$2:$B$52,2,FALSE))</f>
        <v>10</v>
      </c>
      <c r="W37" s="48">
        <f>IF(U37="",0,VLOOKUP(U37,'points clubs'!$A$2:$B$51,2,FALSE))</f>
        <v>0</v>
      </c>
      <c r="X37" s="41">
        <v>27</v>
      </c>
      <c r="Y37" s="25">
        <f>IF(X37="",0,VLOOKUP(X37,'points ind'!$A$2:$B$52,2,FALSE))</f>
        <v>18</v>
      </c>
      <c r="Z37" s="48">
        <f>IF(X37="",0,VLOOKUP(X37,'points clubs'!$A$2:$B$51,2,FALSE))</f>
        <v>0</v>
      </c>
      <c r="AA37" s="41">
        <v>20</v>
      </c>
      <c r="AB37" s="25">
        <f>IF(AA37="",0,VLOOKUP(AA37,'points ind'!$A$2:$B$52,2,FALSE))</f>
        <v>32</v>
      </c>
      <c r="AC37" s="48">
        <f>IF(AA37="",0,VLOOKUP(AA37,'points clubs'!$A$2:$B$51,2,FALSE))</f>
        <v>2</v>
      </c>
      <c r="AD37" s="41">
        <v>27</v>
      </c>
      <c r="AE37" s="25">
        <f>IF(AD37="",0,VLOOKUP(AD37,'points ind'!$A$2:$B$52,2,FALSE))</f>
        <v>18</v>
      </c>
      <c r="AF37" s="48">
        <f>IF(AD37="",0,VLOOKUP(AD37,'points clubs'!$A$2:$B$51,2,FALSE))</f>
        <v>0</v>
      </c>
      <c r="AG37" s="41">
        <v>26</v>
      </c>
      <c r="AH37" s="25">
        <f>IF(AG37="",0,VLOOKUP(AG37,'points ind'!$A$2:$B$52,2,FALSE))</f>
        <v>20</v>
      </c>
      <c r="AI37" s="48">
        <f>IF(AG37="",0,VLOOKUP(AG37,'points clubs'!$A$2:$B$51,2,FALSE))</f>
        <v>0</v>
      </c>
      <c r="AJ37" s="26">
        <f t="shared" si="2"/>
        <v>192</v>
      </c>
      <c r="AK37" s="63">
        <f t="shared" si="3"/>
        <v>27</v>
      </c>
      <c r="AL37" s="257">
        <f>IF(AG37&gt;0,(LARGE((G37,M37,P37,S37,V37,Y37,AB37,AE37),1)+LARGE((G37,M37,P37,S37,V37,Y37,AB37,AE37),2)+LARGE((G37,M37,P37,S37,V37,Y37,AB37,AE37),3)+LARGE((G37,M37,P37,S37,V37,Y37,AB37,AE37),4)+AH37),(LARGE((G37,M37,P37,S37,V37,Y37,AB37,AE37),1)+LARGE((G37,M37,P37,S37,V37,Y37,AB37,AE37),2)+LARGE((G37,M37,P37,S37,V37,Y37,AB37,AE37),3)+LARGE((G37,M37,P37,S37,V37,Y37,AB37,AE37),4)+LARGE((G37,M37,P37,S37,V37,Y37,AB37,AE37),5)))</f>
        <v>146</v>
      </c>
      <c r="AM37" s="258">
        <f t="shared" si="4"/>
        <v>27</v>
      </c>
      <c r="AN37" s="22">
        <f t="shared" si="5"/>
        <v>0</v>
      </c>
      <c r="AO37" s="23">
        <f t="shared" si="6"/>
        <v>18</v>
      </c>
      <c r="AP37" s="23">
        <f t="shared" si="7"/>
        <v>0</v>
      </c>
      <c r="AQ37" s="23">
        <f t="shared" si="8"/>
        <v>0</v>
      </c>
      <c r="AR37" s="23">
        <f t="shared" si="9"/>
        <v>0</v>
      </c>
      <c r="AS37" s="23">
        <f t="shared" si="10"/>
        <v>0</v>
      </c>
      <c r="AT37" s="23">
        <f t="shared" si="11"/>
        <v>0</v>
      </c>
      <c r="AU37" s="23">
        <f t="shared" si="12"/>
        <v>0</v>
      </c>
      <c r="AV37" s="23">
        <f t="shared" si="13"/>
        <v>0</v>
      </c>
      <c r="AW37" s="23">
        <f t="shared" si="14"/>
        <v>0</v>
      </c>
      <c r="AX37" s="23">
        <f t="shared" si="15"/>
        <v>0</v>
      </c>
      <c r="AY37" s="23">
        <f t="shared" si="16"/>
        <v>0</v>
      </c>
      <c r="AZ37" s="23">
        <f t="shared" si="17"/>
        <v>0</v>
      </c>
      <c r="BA37" s="23">
        <f t="shared" si="18"/>
        <v>0</v>
      </c>
      <c r="BB37" s="27">
        <f t="shared" si="19"/>
        <v>0</v>
      </c>
      <c r="BC37" s="226">
        <f t="shared" si="20"/>
        <v>0</v>
      </c>
    </row>
    <row r="38" spans="1:55" ht="15.75" thickBot="1" x14ac:dyDescent="0.3">
      <c r="A38" s="14">
        <f t="shared" si="1"/>
        <v>29</v>
      </c>
      <c r="B38" s="106" t="s">
        <v>138</v>
      </c>
      <c r="C38" s="103">
        <v>2003</v>
      </c>
      <c r="D38" s="90" t="s">
        <v>17</v>
      </c>
      <c r="E38" s="107">
        <v>2670695</v>
      </c>
      <c r="F38" s="105">
        <v>13</v>
      </c>
      <c r="G38" s="25">
        <f>IF(F38="",0,VLOOKUP(F38,'points ind'!$A$2:$B$52,2,FALSE))</f>
        <v>46</v>
      </c>
      <c r="H38" s="48">
        <f>IF(F38="",0,VLOOKUP(F38,'points clubs'!$A$2:$B$51,2,FALSE))</f>
        <v>16</v>
      </c>
      <c r="I38" s="54"/>
      <c r="J38" s="53">
        <f>IF(I38="",0,VLOOKUP(I38,'points ind'!$A$2:$B$52,2,FALSE))</f>
        <v>0</v>
      </c>
      <c r="K38" s="51">
        <f>IF(I38="",0,VLOOKUP(I38,'points clubs'!$A$2:$B$51,2,FALSE))</f>
        <v>0</v>
      </c>
      <c r="L38" s="42">
        <v>25</v>
      </c>
      <c r="M38" s="25">
        <f>IF(L38="",0,VLOOKUP(L38,'points ind'!$A$2:$B$52,2,FALSE))</f>
        <v>22</v>
      </c>
      <c r="N38" s="48">
        <f>IF(L38="",0,VLOOKUP(L38,'points clubs'!$A$2:$B$51,2,FALSE))</f>
        <v>0</v>
      </c>
      <c r="O38" s="41">
        <v>19</v>
      </c>
      <c r="P38" s="25">
        <f>IF(O38="",0,VLOOKUP(O38,'points ind'!$A$2:$B$52,2,FALSE))</f>
        <v>34</v>
      </c>
      <c r="Q38" s="48">
        <f>IF(O38="",0,VLOOKUP(O38,'points clubs'!$A$2:$B$51,2,FALSE))</f>
        <v>4</v>
      </c>
      <c r="R38" s="41">
        <v>24</v>
      </c>
      <c r="S38" s="25">
        <f>IF(R38="",0,VLOOKUP(R38,'points ind'!$A$2:$B$52,2,FALSE))</f>
        <v>24</v>
      </c>
      <c r="T38" s="48">
        <f>IF(R38="",0,VLOOKUP(R38,'points clubs'!$A$2:$B$51,2,FALSE))</f>
        <v>0</v>
      </c>
      <c r="U38" s="41"/>
      <c r="V38" s="25">
        <f>IF(U38="",0,VLOOKUP(U38,'points ind'!$A$2:$B$52,2,FALSE))</f>
        <v>0</v>
      </c>
      <c r="W38" s="48">
        <f>IF(U38="",0,VLOOKUP(U38,'points clubs'!$A$2:$B$51,2,FALSE))</f>
        <v>0</v>
      </c>
      <c r="X38" s="41"/>
      <c r="Y38" s="25">
        <f>IF(X38="",0,VLOOKUP(X38,'points ind'!$A$2:$B$52,2,FALSE))</f>
        <v>0</v>
      </c>
      <c r="Z38" s="48">
        <f>IF(X38="",0,VLOOKUP(X38,'points clubs'!$A$2:$B$51,2,FALSE))</f>
        <v>0</v>
      </c>
      <c r="AA38" s="41"/>
      <c r="AB38" s="25">
        <f>IF(AA38="",0,VLOOKUP(AA38,'points ind'!$A$2:$B$52,2,FALSE))</f>
        <v>0</v>
      </c>
      <c r="AC38" s="48">
        <f>IF(AA38="",0,VLOOKUP(AA38,'points clubs'!$A$2:$B$51,2,FALSE))</f>
        <v>0</v>
      </c>
      <c r="AD38" s="41"/>
      <c r="AE38" s="25">
        <f>IF(AD38="",0,VLOOKUP(AD38,'points ind'!$A$2:$B$52,2,FALSE))</f>
        <v>0</v>
      </c>
      <c r="AF38" s="48">
        <f>IF(AD38="",0,VLOOKUP(AD38,'points clubs'!$A$2:$B$51,2,FALSE))</f>
        <v>0</v>
      </c>
      <c r="AG38" s="41"/>
      <c r="AH38" s="25">
        <f>IF(AG38="",0,VLOOKUP(AG38,'points ind'!$A$2:$B$52,2,FALSE))</f>
        <v>0</v>
      </c>
      <c r="AI38" s="48">
        <f>IF(AG38="",0,VLOOKUP(AG38,'points clubs'!$A$2:$B$51,2,FALSE))</f>
        <v>0</v>
      </c>
      <c r="AJ38" s="26">
        <f t="shared" si="2"/>
        <v>126</v>
      </c>
      <c r="AK38" s="63">
        <f t="shared" si="3"/>
        <v>30</v>
      </c>
      <c r="AL38" s="257">
        <f>IF(AG38&gt;0,(LARGE((G38,M38,P38,S38,V38,Y38,AB38,AE38),1)+LARGE((G38,M38,P38,S38,V38,Y38,AB38,AE38),2)+LARGE((G38,M38,P38,S38,V38,Y38,AB38,AE38),3)+LARGE((G38,M38,P38,S38,V38,Y38,AB38,AE38),4)+AH38),(LARGE((G38,M38,P38,S38,V38,Y38,AB38,AE38),1)+LARGE((G38,M38,P38,S38,V38,Y38,AB38,AE38),2)+LARGE((G38,M38,P38,S38,V38,Y38,AB38,AE38),3)+LARGE((G38,M38,P38,S38,V38,Y38,AB38,AE38),4)+LARGE((G38,M38,P38,S38,V38,Y38,AB38,AE38),5)))</f>
        <v>126</v>
      </c>
      <c r="AM38" s="258">
        <f t="shared" si="4"/>
        <v>29</v>
      </c>
      <c r="AN38" s="22">
        <f t="shared" si="5"/>
        <v>0</v>
      </c>
      <c r="AO38" s="23">
        <f t="shared" si="6"/>
        <v>0</v>
      </c>
      <c r="AP38" s="23">
        <f t="shared" si="7"/>
        <v>0</v>
      </c>
      <c r="AQ38" s="23">
        <f t="shared" si="8"/>
        <v>0</v>
      </c>
      <c r="AR38" s="23">
        <f t="shared" si="9"/>
        <v>0</v>
      </c>
      <c r="AS38" s="23">
        <f t="shared" si="10"/>
        <v>0</v>
      </c>
      <c r="AT38" s="23">
        <f t="shared" si="11"/>
        <v>0</v>
      </c>
      <c r="AU38" s="23">
        <f t="shared" si="12"/>
        <v>20</v>
      </c>
      <c r="AV38" s="23">
        <f t="shared" si="13"/>
        <v>0</v>
      </c>
      <c r="AW38" s="23">
        <f t="shared" si="14"/>
        <v>0</v>
      </c>
      <c r="AX38" s="23">
        <f t="shared" si="15"/>
        <v>0</v>
      </c>
      <c r="AY38" s="23">
        <f t="shared" si="16"/>
        <v>0</v>
      </c>
      <c r="AZ38" s="23">
        <f t="shared" si="17"/>
        <v>0</v>
      </c>
      <c r="BA38" s="23">
        <f t="shared" si="18"/>
        <v>0</v>
      </c>
      <c r="BB38" s="27">
        <f t="shared" si="19"/>
        <v>0</v>
      </c>
      <c r="BC38" s="226">
        <f t="shared" si="20"/>
        <v>0</v>
      </c>
    </row>
    <row r="39" spans="1:55" ht="15.75" thickBot="1" x14ac:dyDescent="0.3">
      <c r="A39" s="14">
        <f t="shared" si="1"/>
        <v>30</v>
      </c>
      <c r="B39" s="106" t="s">
        <v>154</v>
      </c>
      <c r="C39" s="108">
        <v>2003</v>
      </c>
      <c r="D39" s="95" t="s">
        <v>20</v>
      </c>
      <c r="E39" s="104">
        <v>2671400</v>
      </c>
      <c r="F39" s="105">
        <v>30</v>
      </c>
      <c r="G39" s="25">
        <f>IF(F39="",0,VLOOKUP(F39,'points ind'!$A$2:$B$52,2,FALSE))</f>
        <v>12</v>
      </c>
      <c r="H39" s="48">
        <f>IF(F39="",0,VLOOKUP(F39,'points clubs'!$A$2:$B$51,2,FALSE))</f>
        <v>0</v>
      </c>
      <c r="I39" s="52"/>
      <c r="J39" s="53">
        <f>IF(I39="",0,VLOOKUP(I39,'points ind'!$A$2:$B$52,2,FALSE))</f>
        <v>0</v>
      </c>
      <c r="K39" s="51">
        <f>IF(I39="",0,VLOOKUP(I39,'points clubs'!$A$2:$B$51,2,FALSE))</f>
        <v>0</v>
      </c>
      <c r="L39" s="41">
        <v>23</v>
      </c>
      <c r="M39" s="25">
        <f>IF(L39="",0,VLOOKUP(L39,'points ind'!$A$2:$B$52,2,FALSE))</f>
        <v>26</v>
      </c>
      <c r="N39" s="48">
        <f>IF(L39="",0,VLOOKUP(L39,'points clubs'!$A$2:$B$51,2,FALSE))</f>
        <v>0</v>
      </c>
      <c r="O39" s="41">
        <v>30</v>
      </c>
      <c r="P39" s="25">
        <f>IF(O39="",0,VLOOKUP(O39,'points ind'!$A$2:$B$52,2,FALSE))</f>
        <v>12</v>
      </c>
      <c r="Q39" s="48">
        <f>IF(O39="",0,VLOOKUP(O39,'points clubs'!$A$2:$B$51,2,FALSE))</f>
        <v>0</v>
      </c>
      <c r="R39" s="41">
        <v>25</v>
      </c>
      <c r="S39" s="25">
        <f>IF(R39="",0,VLOOKUP(R39,'points ind'!$A$2:$B$52,2,FALSE))</f>
        <v>22</v>
      </c>
      <c r="T39" s="48">
        <f>IF(R39="",0,VLOOKUP(R39,'points clubs'!$A$2:$B$51,2,FALSE))</f>
        <v>0</v>
      </c>
      <c r="U39" s="41">
        <v>29</v>
      </c>
      <c r="V39" s="25">
        <f>IF(U39="",0,VLOOKUP(U39,'points ind'!$A$2:$B$52,2,FALSE))</f>
        <v>14</v>
      </c>
      <c r="W39" s="48">
        <f>IF(U39="",0,VLOOKUP(U39,'points clubs'!$A$2:$B$51,2,FALSE))</f>
        <v>0</v>
      </c>
      <c r="X39" s="42">
        <v>30</v>
      </c>
      <c r="Y39" s="25">
        <f>IF(X39="",0,VLOOKUP(X39,'points ind'!$A$2:$B$52,2,FALSE))</f>
        <v>12</v>
      </c>
      <c r="Z39" s="48">
        <f>IF(X39="",0,VLOOKUP(X39,'points clubs'!$A$2:$B$51,2,FALSE))</f>
        <v>0</v>
      </c>
      <c r="AA39" s="41">
        <v>23</v>
      </c>
      <c r="AB39" s="25">
        <f>IF(AA39="",0,VLOOKUP(AA39,'points ind'!$A$2:$B$52,2,FALSE))</f>
        <v>26</v>
      </c>
      <c r="AC39" s="48">
        <f>IF(AA39="",0,VLOOKUP(AA39,'points clubs'!$A$2:$B$51,2,FALSE))</f>
        <v>0</v>
      </c>
      <c r="AD39" s="41">
        <v>28</v>
      </c>
      <c r="AE39" s="25">
        <f>IF(AD39="",0,VLOOKUP(AD39,'points ind'!$A$2:$B$52,2,FALSE))</f>
        <v>16</v>
      </c>
      <c r="AF39" s="48">
        <f>IF(AD39="",0,VLOOKUP(AD39,'points clubs'!$A$2:$B$51,2,FALSE))</f>
        <v>0</v>
      </c>
      <c r="AG39" s="41">
        <v>23</v>
      </c>
      <c r="AH39" s="25">
        <f>IF(AG39="",0,VLOOKUP(AG39,'points ind'!$A$2:$B$52,2,FALSE))</f>
        <v>26</v>
      </c>
      <c r="AI39" s="48">
        <f>IF(AG39="",0,VLOOKUP(AG39,'points clubs'!$A$2:$B$51,2,FALSE))</f>
        <v>0</v>
      </c>
      <c r="AJ39" s="26">
        <f t="shared" si="2"/>
        <v>166</v>
      </c>
      <c r="AK39" s="63">
        <f t="shared" si="3"/>
        <v>29</v>
      </c>
      <c r="AL39" s="257">
        <f>IF(AG39&gt;0,(LARGE((G39,M39,P39,S39,V39,Y39,AB39,AE39),1)+LARGE((G39,M39,P39,S39,V39,Y39,AB39,AE39),2)+LARGE((G39,M39,P39,S39,V39,Y39,AB39,AE39),3)+LARGE((G39,M39,P39,S39,V39,Y39,AB39,AE39),4)+AH39),(LARGE((G39,M39,P39,S39,V39,Y39,AB39,AE39),1)+LARGE((G39,M39,P39,S39,V39,Y39,AB39,AE39),2)+LARGE((G39,M39,P39,S39,V39,Y39,AB39,AE39),3)+LARGE((G39,M39,P39,S39,V39,Y39,AB39,AE39),4)+LARGE((G39,M39,P39,S39,V39,Y39,AB39,AE39),5)))</f>
        <v>116</v>
      </c>
      <c r="AM39" s="258">
        <f t="shared" si="4"/>
        <v>30</v>
      </c>
      <c r="AN39" s="22">
        <f t="shared" si="5"/>
        <v>0</v>
      </c>
      <c r="AO39" s="23">
        <f t="shared" si="6"/>
        <v>0</v>
      </c>
      <c r="AP39" s="23">
        <f t="shared" si="7"/>
        <v>0</v>
      </c>
      <c r="AQ39" s="23">
        <f t="shared" si="8"/>
        <v>0</v>
      </c>
      <c r="AR39" s="23">
        <f t="shared" si="9"/>
        <v>0</v>
      </c>
      <c r="AS39" s="23">
        <f t="shared" si="10"/>
        <v>0</v>
      </c>
      <c r="AT39" s="23">
        <f t="shared" si="11"/>
        <v>0</v>
      </c>
      <c r="AU39" s="23">
        <f t="shared" si="12"/>
        <v>0</v>
      </c>
      <c r="AV39" s="23">
        <f t="shared" si="13"/>
        <v>0</v>
      </c>
      <c r="AW39" s="23">
        <f t="shared" si="14"/>
        <v>0</v>
      </c>
      <c r="AX39" s="23">
        <f t="shared" si="15"/>
        <v>0</v>
      </c>
      <c r="AY39" s="23">
        <f t="shared" si="16"/>
        <v>0</v>
      </c>
      <c r="AZ39" s="23">
        <f t="shared" si="17"/>
        <v>0</v>
      </c>
      <c r="BA39" s="23">
        <f t="shared" si="18"/>
        <v>0</v>
      </c>
      <c r="BB39" s="27">
        <f t="shared" si="19"/>
        <v>0</v>
      </c>
      <c r="BC39" s="226">
        <f t="shared" si="20"/>
        <v>0</v>
      </c>
    </row>
    <row r="40" spans="1:55" ht="15.75" thickBot="1" x14ac:dyDescent="0.3">
      <c r="A40" s="14">
        <f t="shared" si="1"/>
        <v>31</v>
      </c>
      <c r="B40" s="106" t="s">
        <v>152</v>
      </c>
      <c r="C40" s="108">
        <v>2003</v>
      </c>
      <c r="D40" s="95" t="s">
        <v>11</v>
      </c>
      <c r="E40" s="104">
        <v>2676850</v>
      </c>
      <c r="F40" s="105">
        <v>28</v>
      </c>
      <c r="G40" s="25">
        <f>IF(F40="",0,VLOOKUP(F40,'points ind'!$A$2:$B$52,2,FALSE))</f>
        <v>16</v>
      </c>
      <c r="H40" s="48">
        <f>IF(F40="",0,VLOOKUP(F40,'points clubs'!$A$2:$B$51,2,FALSE))</f>
        <v>0</v>
      </c>
      <c r="I40" s="52"/>
      <c r="J40" s="53">
        <f>IF(I40="",0,VLOOKUP(I40,'points ind'!$A$2:$B$52,2,FALSE))</f>
        <v>0</v>
      </c>
      <c r="K40" s="51">
        <f>IF(I40="",0,VLOOKUP(I40,'points clubs'!$A$2:$B$51,2,FALSE))</f>
        <v>0</v>
      </c>
      <c r="L40" s="41"/>
      <c r="M40" s="25">
        <f>IF(L40="",0,VLOOKUP(L40,'points ind'!$A$2:$B$52,2,FALSE))</f>
        <v>0</v>
      </c>
      <c r="N40" s="48">
        <f>IF(L40="",0,VLOOKUP(L40,'points clubs'!$A$2:$B$51,2,FALSE))</f>
        <v>0</v>
      </c>
      <c r="O40" s="41"/>
      <c r="P40" s="25">
        <f>IF(O40="",0,VLOOKUP(O40,'points ind'!$A$2:$B$52,2,FALSE))</f>
        <v>0</v>
      </c>
      <c r="Q40" s="48">
        <f>IF(O40="",0,VLOOKUP(O40,'points clubs'!$A$2:$B$51,2,FALSE))</f>
        <v>0</v>
      </c>
      <c r="R40" s="41"/>
      <c r="S40" s="25">
        <f>IF(R40="",0,VLOOKUP(R40,'points ind'!$A$2:$B$52,2,FALSE))</f>
        <v>0</v>
      </c>
      <c r="T40" s="48">
        <f>IF(R40="",0,VLOOKUP(R40,'points clubs'!$A$2:$B$51,2,FALSE))</f>
        <v>0</v>
      </c>
      <c r="U40" s="41">
        <v>26</v>
      </c>
      <c r="V40" s="25">
        <f>IF(U40="",0,VLOOKUP(U40,'points ind'!$A$2:$B$52,2,FALSE))</f>
        <v>20</v>
      </c>
      <c r="W40" s="48">
        <f>IF(U40="",0,VLOOKUP(U40,'points clubs'!$A$2:$B$51,2,FALSE))</f>
        <v>0</v>
      </c>
      <c r="X40" s="41">
        <v>29</v>
      </c>
      <c r="Y40" s="25">
        <f>IF(X40="",0,VLOOKUP(X40,'points ind'!$A$2:$B$52,2,FALSE))</f>
        <v>14</v>
      </c>
      <c r="Z40" s="48">
        <f>IF(X40="",0,VLOOKUP(X40,'points clubs'!$A$2:$B$51,2,FALSE))</f>
        <v>0</v>
      </c>
      <c r="AA40" s="41">
        <v>24</v>
      </c>
      <c r="AB40" s="25">
        <f>IF(AA40="",0,VLOOKUP(AA40,'points ind'!$A$2:$B$52,2,FALSE))</f>
        <v>24</v>
      </c>
      <c r="AC40" s="48">
        <f>IF(AA40="",0,VLOOKUP(AA40,'points clubs'!$A$2:$B$51,2,FALSE))</f>
        <v>0</v>
      </c>
      <c r="AD40" s="41">
        <v>26</v>
      </c>
      <c r="AE40" s="25">
        <f>IF(AD40="",0,VLOOKUP(AD40,'points ind'!$A$2:$B$52,2,FALSE))</f>
        <v>20</v>
      </c>
      <c r="AF40" s="48">
        <f>IF(AD40="",0,VLOOKUP(AD40,'points clubs'!$A$2:$B$51,2,FALSE))</f>
        <v>0</v>
      </c>
      <c r="AG40" s="42">
        <v>27</v>
      </c>
      <c r="AH40" s="25">
        <f>IF(AG40="",0,VLOOKUP(AG40,'points ind'!$A$2:$B$52,2,FALSE))</f>
        <v>18</v>
      </c>
      <c r="AI40" s="48">
        <f>IF(AG40="",0,VLOOKUP(AG40,'points clubs'!$A$2:$B$51,2,FALSE))</f>
        <v>0</v>
      </c>
      <c r="AJ40" s="26">
        <f t="shared" si="2"/>
        <v>112</v>
      </c>
      <c r="AK40" s="63">
        <f t="shared" si="3"/>
        <v>31</v>
      </c>
      <c r="AL40" s="257">
        <f>IF(AG40&gt;0,(LARGE((G40,M40,P40,S40,V40,Y40,AB40,AE40),1)+LARGE((G40,M40,P40,S40,V40,Y40,AB40,AE40),2)+LARGE((G40,M40,P40,S40,V40,Y40,AB40,AE40),3)+LARGE((G40,M40,P40,S40,V40,Y40,AB40,AE40),4)+AH40),(LARGE((G40,M40,P40,S40,V40,Y40,AB40,AE40),1)+LARGE((G40,M40,P40,S40,V40,Y40,AB40,AE40),2)+LARGE((G40,M40,P40,S40,V40,Y40,AB40,AE40),3)+LARGE((G40,M40,P40,S40,V40,Y40,AB40,AE40),4)+LARGE((G40,M40,P40,S40,V40,Y40,AB40,AE40),5)))</f>
        <v>98</v>
      </c>
      <c r="AM40" s="258">
        <f t="shared" si="4"/>
        <v>31</v>
      </c>
      <c r="AN40" s="22">
        <f t="shared" si="5"/>
        <v>0</v>
      </c>
      <c r="AO40" s="23">
        <f t="shared" si="6"/>
        <v>0</v>
      </c>
      <c r="AP40" s="23">
        <f t="shared" si="7"/>
        <v>0</v>
      </c>
      <c r="AQ40" s="23">
        <f t="shared" si="8"/>
        <v>0</v>
      </c>
      <c r="AR40" s="23">
        <f t="shared" si="9"/>
        <v>0</v>
      </c>
      <c r="AS40" s="23">
        <f t="shared" si="10"/>
        <v>0</v>
      </c>
      <c r="AT40" s="23">
        <f t="shared" si="11"/>
        <v>0</v>
      </c>
      <c r="AU40" s="23">
        <f t="shared" si="12"/>
        <v>0</v>
      </c>
      <c r="AV40" s="23">
        <f t="shared" si="13"/>
        <v>0</v>
      </c>
      <c r="AW40" s="23">
        <f t="shared" si="14"/>
        <v>0</v>
      </c>
      <c r="AX40" s="23">
        <f t="shared" si="15"/>
        <v>0</v>
      </c>
      <c r="AY40" s="23">
        <f t="shared" si="16"/>
        <v>0</v>
      </c>
      <c r="AZ40" s="23">
        <f t="shared" si="17"/>
        <v>0</v>
      </c>
      <c r="BA40" s="23">
        <f t="shared" si="18"/>
        <v>0</v>
      </c>
      <c r="BB40" s="27">
        <f t="shared" si="19"/>
        <v>0</v>
      </c>
      <c r="BC40" s="226">
        <f t="shared" si="20"/>
        <v>0</v>
      </c>
    </row>
    <row r="41" spans="1:55" ht="15.75" thickBot="1" x14ac:dyDescent="0.3">
      <c r="A41" s="14">
        <f t="shared" si="1"/>
        <v>32</v>
      </c>
      <c r="B41" s="106" t="s">
        <v>151</v>
      </c>
      <c r="C41" s="108">
        <v>2003</v>
      </c>
      <c r="D41" s="95" t="s">
        <v>11</v>
      </c>
      <c r="E41" s="104">
        <v>2676851</v>
      </c>
      <c r="F41" s="105">
        <v>27</v>
      </c>
      <c r="G41" s="25">
        <f>IF(F41="",0,VLOOKUP(F41,'points ind'!$A$2:$B$52,2,FALSE))</f>
        <v>18</v>
      </c>
      <c r="H41" s="48">
        <f>IF(F41="",0,VLOOKUP(F41,'points clubs'!$A$2:$B$51,2,FALSE))</f>
        <v>0</v>
      </c>
      <c r="I41" s="52"/>
      <c r="J41" s="53">
        <f>IF(I41="",0,VLOOKUP(I41,'points ind'!$A$2:$B$52,2,FALSE))</f>
        <v>0</v>
      </c>
      <c r="K41" s="51">
        <f>IF(I41="",0,VLOOKUP(I41,'points clubs'!$A$2:$B$51,2,FALSE))</f>
        <v>0</v>
      </c>
      <c r="L41" s="41">
        <v>28</v>
      </c>
      <c r="M41" s="25">
        <f>IF(L41="",0,VLOOKUP(L41,'points ind'!$A$2:$B$52,2,FALSE))</f>
        <v>16</v>
      </c>
      <c r="N41" s="48">
        <f>IF(L41="",0,VLOOKUP(L41,'points clubs'!$A$2:$B$51,2,FALSE))</f>
        <v>0</v>
      </c>
      <c r="O41" s="41">
        <v>27</v>
      </c>
      <c r="P41" s="25">
        <f>IF(O41="",0,VLOOKUP(O41,'points ind'!$A$2:$B$52,2,FALSE))</f>
        <v>18</v>
      </c>
      <c r="Q41" s="48">
        <f>IF(O41="",0,VLOOKUP(O41,'points clubs'!$A$2:$B$51,2,FALSE))</f>
        <v>0</v>
      </c>
      <c r="R41" s="42"/>
      <c r="S41" s="25">
        <f>IF(R41="",0,VLOOKUP(R41,'points ind'!$A$2:$B$52,2,FALSE))</f>
        <v>0</v>
      </c>
      <c r="T41" s="48">
        <f>IF(R41="",0,VLOOKUP(R41,'points clubs'!$A$2:$B$51,2,FALSE))</f>
        <v>0</v>
      </c>
      <c r="U41" s="42"/>
      <c r="V41" s="25">
        <f>IF(U41="",0,VLOOKUP(U41,'points ind'!$A$2:$B$52,2,FALSE))</f>
        <v>0</v>
      </c>
      <c r="W41" s="48">
        <f>IF(U41="",0,VLOOKUP(U41,'points clubs'!$A$2:$B$51,2,FALSE))</f>
        <v>0</v>
      </c>
      <c r="X41" s="41"/>
      <c r="Y41" s="25">
        <f>IF(X41="",0,VLOOKUP(X41,'points ind'!$A$2:$B$52,2,FALSE))</f>
        <v>0</v>
      </c>
      <c r="Z41" s="48">
        <f>IF(X41="",0,VLOOKUP(X41,'points clubs'!$A$2:$B$51,2,FALSE))</f>
        <v>0</v>
      </c>
      <c r="AA41" s="41">
        <v>27</v>
      </c>
      <c r="AB41" s="25">
        <f>IF(AA41="",0,VLOOKUP(AA41,'points ind'!$A$2:$B$52,2,FALSE))</f>
        <v>18</v>
      </c>
      <c r="AC41" s="48">
        <f>IF(AA41="",0,VLOOKUP(AA41,'points clubs'!$A$2:$B$51,2,FALSE))</f>
        <v>0</v>
      </c>
      <c r="AD41" s="41">
        <v>31</v>
      </c>
      <c r="AE41" s="25">
        <f>IF(AD41="",0,VLOOKUP(AD41,'points ind'!$A$2:$B$52,2,FALSE))</f>
        <v>10</v>
      </c>
      <c r="AF41" s="48">
        <f>IF(AD41="",0,VLOOKUP(AD41,'points clubs'!$A$2:$B$51,2,FALSE))</f>
        <v>0</v>
      </c>
      <c r="AG41" s="41">
        <v>28</v>
      </c>
      <c r="AH41" s="25">
        <f>IF(AG41="",0,VLOOKUP(AG41,'points ind'!$A$2:$B$52,2,FALSE))</f>
        <v>16</v>
      </c>
      <c r="AI41" s="48">
        <f>IF(AG41="",0,VLOOKUP(AG41,'points clubs'!$A$2:$B$51,2,FALSE))</f>
        <v>0</v>
      </c>
      <c r="AJ41" s="26">
        <f t="shared" si="2"/>
        <v>96</v>
      </c>
      <c r="AK41" s="63">
        <f t="shared" si="3"/>
        <v>32</v>
      </c>
      <c r="AL41" s="257">
        <f>IF(AG41&gt;0,(LARGE((G41,M41,P41,S41,V41,Y41,AB41,AE41),1)+LARGE((G41,M41,P41,S41,V41,Y41,AB41,AE41),2)+LARGE((G41,M41,P41,S41,V41,Y41,AB41,AE41),3)+LARGE((G41,M41,P41,S41,V41,Y41,AB41,AE41),4)+AH41),(LARGE((G41,M41,P41,S41,V41,Y41,AB41,AE41),1)+LARGE((G41,M41,P41,S41,V41,Y41,AB41,AE41),2)+LARGE((G41,M41,P41,S41,V41,Y41,AB41,AE41),3)+LARGE((G41,M41,P41,S41,V41,Y41,AB41,AE41),4)+LARGE((G41,M41,P41,S41,V41,Y41,AB41,AE41),5)))</f>
        <v>86</v>
      </c>
      <c r="AM41" s="258">
        <f t="shared" si="4"/>
        <v>32</v>
      </c>
      <c r="AN41" s="22">
        <f t="shared" si="5"/>
        <v>0</v>
      </c>
      <c r="AO41" s="23">
        <f t="shared" si="6"/>
        <v>0</v>
      </c>
      <c r="AP41" s="23">
        <f t="shared" si="7"/>
        <v>0</v>
      </c>
      <c r="AQ41" s="23">
        <f t="shared" si="8"/>
        <v>0</v>
      </c>
      <c r="AR41" s="23">
        <f t="shared" si="9"/>
        <v>0</v>
      </c>
      <c r="AS41" s="23">
        <f t="shared" si="10"/>
        <v>0</v>
      </c>
      <c r="AT41" s="23">
        <f t="shared" si="11"/>
        <v>0</v>
      </c>
      <c r="AU41" s="23">
        <f t="shared" si="12"/>
        <v>0</v>
      </c>
      <c r="AV41" s="23">
        <f t="shared" si="13"/>
        <v>0</v>
      </c>
      <c r="AW41" s="23">
        <f t="shared" si="14"/>
        <v>0</v>
      </c>
      <c r="AX41" s="23">
        <f t="shared" si="15"/>
        <v>0</v>
      </c>
      <c r="AY41" s="23">
        <f t="shared" si="16"/>
        <v>0</v>
      </c>
      <c r="AZ41" s="23">
        <f t="shared" si="17"/>
        <v>0</v>
      </c>
      <c r="BA41" s="23">
        <f t="shared" si="18"/>
        <v>0</v>
      </c>
      <c r="BB41" s="27">
        <f t="shared" si="19"/>
        <v>0</v>
      </c>
      <c r="BC41" s="226">
        <f t="shared" si="20"/>
        <v>0</v>
      </c>
    </row>
    <row r="42" spans="1:55" ht="15.75" thickBot="1" x14ac:dyDescent="0.3">
      <c r="A42" s="14">
        <f t="shared" si="1"/>
        <v>33</v>
      </c>
      <c r="B42" s="106" t="s">
        <v>129</v>
      </c>
      <c r="C42" s="103">
        <v>2003</v>
      </c>
      <c r="D42" s="90" t="s">
        <v>41</v>
      </c>
      <c r="E42" s="107">
        <v>2649798</v>
      </c>
      <c r="F42" s="105">
        <v>4</v>
      </c>
      <c r="G42" s="25">
        <f>IF(F42="",0,VLOOKUP(F42,'points ind'!$A$2:$B$52,2,FALSE))</f>
        <v>85</v>
      </c>
      <c r="H42" s="48">
        <f>IF(F42="",0,VLOOKUP(F42,'points clubs'!$A$2:$B$51,2,FALSE))</f>
        <v>70</v>
      </c>
      <c r="I42" s="52"/>
      <c r="J42" s="53">
        <f>IF(I42="",0,VLOOKUP(I42,'points ind'!$A$2:$B$52,2,FALSE))</f>
        <v>0</v>
      </c>
      <c r="K42" s="51">
        <f>IF(I42="",0,VLOOKUP(I42,'points clubs'!$A$2:$B$51,2,FALSE))</f>
        <v>0</v>
      </c>
      <c r="L42" s="41"/>
      <c r="M42" s="25">
        <f>IF(L42="",0,VLOOKUP(L42,'points ind'!$A$2:$B$52,2,FALSE))</f>
        <v>0</v>
      </c>
      <c r="N42" s="48">
        <f>IF(L42="",0,VLOOKUP(L42,'points clubs'!$A$2:$B$51,2,FALSE))</f>
        <v>0</v>
      </c>
      <c r="O42" s="41"/>
      <c r="P42" s="25">
        <f>IF(O42="",0,VLOOKUP(O42,'points ind'!$A$2:$B$52,2,FALSE))</f>
        <v>0</v>
      </c>
      <c r="Q42" s="48">
        <f>IF(O42="",0,VLOOKUP(O42,'points clubs'!$A$2:$B$51,2,FALSE))</f>
        <v>0</v>
      </c>
      <c r="R42" s="41"/>
      <c r="S42" s="25">
        <f>IF(R42="",0,VLOOKUP(R42,'points ind'!$A$2:$B$52,2,FALSE))</f>
        <v>0</v>
      </c>
      <c r="T42" s="48">
        <f>IF(R42="",0,VLOOKUP(R42,'points clubs'!$A$2:$B$51,2,FALSE))</f>
        <v>0</v>
      </c>
      <c r="U42" s="41"/>
      <c r="V42" s="25">
        <f>IF(U42="",0,VLOOKUP(U42,'points ind'!$A$2:$B$52,2,FALSE))</f>
        <v>0</v>
      </c>
      <c r="W42" s="48">
        <f>IF(U42="",0,VLOOKUP(U42,'points clubs'!$A$2:$B$51,2,FALSE))</f>
        <v>0</v>
      </c>
      <c r="X42" s="41"/>
      <c r="Y42" s="25">
        <f>IF(X42="",0,VLOOKUP(X42,'points ind'!$A$2:$B$52,2,FALSE))</f>
        <v>0</v>
      </c>
      <c r="Z42" s="48">
        <f>IF(X42="",0,VLOOKUP(X42,'points clubs'!$A$2:$B$51,2,FALSE))</f>
        <v>0</v>
      </c>
      <c r="AA42" s="41"/>
      <c r="AB42" s="25">
        <f>IF(AA42="",0,VLOOKUP(AA42,'points ind'!$A$2:$B$52,2,FALSE))</f>
        <v>0</v>
      </c>
      <c r="AC42" s="48">
        <f>IF(AA42="",0,VLOOKUP(AA42,'points clubs'!$A$2:$B$51,2,FALSE))</f>
        <v>0</v>
      </c>
      <c r="AD42" s="41"/>
      <c r="AE42" s="25">
        <f>IF(AD42="",0,VLOOKUP(AD42,'points ind'!$A$2:$B$52,2,FALSE))</f>
        <v>0</v>
      </c>
      <c r="AF42" s="48">
        <f>IF(AD42="",0,VLOOKUP(AD42,'points clubs'!$A$2:$B$51,2,FALSE))</f>
        <v>0</v>
      </c>
      <c r="AG42" s="41"/>
      <c r="AH42" s="25">
        <f>IF(AG42="",0,VLOOKUP(AG42,'points ind'!$A$2:$B$52,2,FALSE))</f>
        <v>0</v>
      </c>
      <c r="AI42" s="48">
        <f>IF(AG42="",0,VLOOKUP(AG42,'points clubs'!$A$2:$B$51,2,FALSE))</f>
        <v>0</v>
      </c>
      <c r="AJ42" s="26">
        <f t="shared" si="2"/>
        <v>85</v>
      </c>
      <c r="AK42" s="63">
        <f t="shared" si="3"/>
        <v>34</v>
      </c>
      <c r="AL42" s="257">
        <f>IF(AG42&gt;0,(LARGE((G42,M42,P42,S42,V42,Y42,AB42,AE42),1)+LARGE((G42,M42,P42,S42,V42,Y42,AB42,AE42),2)+LARGE((G42,M42,P42,S42,V42,Y42,AB42,AE42),3)+LARGE((G42,M42,P42,S42,V42,Y42,AB42,AE42),4)+AH42),(LARGE((G42,M42,P42,S42,V42,Y42,AB42,AE42),1)+LARGE((G42,M42,P42,S42,V42,Y42,AB42,AE42),2)+LARGE((G42,M42,P42,S42,V42,Y42,AB42,AE42),3)+LARGE((G42,M42,P42,S42,V42,Y42,AB42,AE42),4)+LARGE((G42,M42,P42,S42,V42,Y42,AB42,AE42),5)))</f>
        <v>85</v>
      </c>
      <c r="AM42" s="258">
        <f t="shared" si="4"/>
        <v>33</v>
      </c>
      <c r="AN42" s="22">
        <f t="shared" si="5"/>
        <v>0</v>
      </c>
      <c r="AO42" s="23">
        <f t="shared" si="6"/>
        <v>0</v>
      </c>
      <c r="AP42" s="23">
        <f t="shared" si="7"/>
        <v>0</v>
      </c>
      <c r="AQ42" s="23">
        <f t="shared" si="8"/>
        <v>0</v>
      </c>
      <c r="AR42" s="23">
        <f t="shared" si="9"/>
        <v>70</v>
      </c>
      <c r="AS42" s="23">
        <f t="shared" si="10"/>
        <v>0</v>
      </c>
      <c r="AT42" s="23">
        <f t="shared" si="11"/>
        <v>0</v>
      </c>
      <c r="AU42" s="23">
        <f t="shared" si="12"/>
        <v>0</v>
      </c>
      <c r="AV42" s="23">
        <f t="shared" si="13"/>
        <v>0</v>
      </c>
      <c r="AW42" s="23">
        <f t="shared" si="14"/>
        <v>0</v>
      </c>
      <c r="AX42" s="23">
        <f t="shared" si="15"/>
        <v>0</v>
      </c>
      <c r="AY42" s="23">
        <f t="shared" si="16"/>
        <v>0</v>
      </c>
      <c r="AZ42" s="23">
        <f t="shared" si="17"/>
        <v>0</v>
      </c>
      <c r="BA42" s="23">
        <f t="shared" si="18"/>
        <v>0</v>
      </c>
      <c r="BB42" s="27">
        <f t="shared" si="19"/>
        <v>0</v>
      </c>
      <c r="BC42" s="226">
        <f t="shared" si="20"/>
        <v>0</v>
      </c>
    </row>
    <row r="43" spans="1:55" ht="15.75" thickBot="1" x14ac:dyDescent="0.3">
      <c r="A43" s="14">
        <f t="shared" si="1"/>
        <v>34</v>
      </c>
      <c r="B43" s="106" t="s">
        <v>156</v>
      </c>
      <c r="C43" s="108">
        <v>2003</v>
      </c>
      <c r="D43" s="90" t="s">
        <v>41</v>
      </c>
      <c r="E43" s="275">
        <v>2650419</v>
      </c>
      <c r="F43" s="145"/>
      <c r="G43" s="25">
        <f>IF(F43="",0,VLOOKUP(F43,'points ind'!$A$2:$B$52,2,FALSE))</f>
        <v>0</v>
      </c>
      <c r="H43" s="48">
        <f>IF(F43="",0,VLOOKUP(F43,'points clubs'!$A$2:$B$51,2,FALSE))</f>
        <v>0</v>
      </c>
      <c r="I43" s="54"/>
      <c r="J43" s="53">
        <f>IF(I43="",0,VLOOKUP(I43,'points ind'!$A$2:$B$52,2,FALSE))</f>
        <v>0</v>
      </c>
      <c r="K43" s="51">
        <f>IF(I43="",0,VLOOKUP(I43,'points clubs'!$A$2:$B$51,2,FALSE))</f>
        <v>0</v>
      </c>
      <c r="L43" s="42">
        <v>29</v>
      </c>
      <c r="M43" s="25">
        <f>IF(L43="",0,VLOOKUP(L43,'points ind'!$A$2:$B$52,2,FALSE))</f>
        <v>14</v>
      </c>
      <c r="N43" s="48">
        <f>IF(L43="",0,VLOOKUP(L43,'points clubs'!$A$2:$B$51,2,FALSE))</f>
        <v>0</v>
      </c>
      <c r="O43" s="41">
        <v>25</v>
      </c>
      <c r="P43" s="25">
        <f>IF(O43="",0,VLOOKUP(O43,'points ind'!$A$2:$B$52,2,FALSE))</f>
        <v>22</v>
      </c>
      <c r="Q43" s="48">
        <f>IF(O43="",0,VLOOKUP(O43,'points clubs'!$A$2:$B$51,2,FALSE))</f>
        <v>0</v>
      </c>
      <c r="R43" s="41"/>
      <c r="S43" s="25">
        <f>IF(R43="",0,VLOOKUP(R43,'points ind'!$A$2:$B$52,2,FALSE))</f>
        <v>0</v>
      </c>
      <c r="T43" s="48">
        <f>IF(R43="",0,VLOOKUP(R43,'points clubs'!$A$2:$B$51,2,FALSE))</f>
        <v>0</v>
      </c>
      <c r="U43" s="41">
        <v>30</v>
      </c>
      <c r="V43" s="25">
        <f>IF(U43="",0,VLOOKUP(U43,'points ind'!$A$2:$B$52,2,FALSE))</f>
        <v>12</v>
      </c>
      <c r="W43" s="48">
        <f>IF(U43="",0,VLOOKUP(U43,'points clubs'!$A$2:$B$51,2,FALSE))</f>
        <v>0</v>
      </c>
      <c r="X43" s="42">
        <v>31</v>
      </c>
      <c r="Y43" s="25">
        <f>IF(X43="",0,VLOOKUP(X43,'points ind'!$A$2:$B$52,2,FALSE))</f>
        <v>10</v>
      </c>
      <c r="Z43" s="48">
        <f>IF(X43="",0,VLOOKUP(X43,'points clubs'!$A$2:$B$51,2,FALSE))</f>
        <v>0</v>
      </c>
      <c r="AA43" s="41">
        <v>25</v>
      </c>
      <c r="AB43" s="25">
        <f>IF(AA43="",0,VLOOKUP(AA43,'points ind'!$A$2:$B$52,2,FALSE))</f>
        <v>22</v>
      </c>
      <c r="AC43" s="48">
        <f>IF(AA43="",0,VLOOKUP(AA43,'points clubs'!$A$2:$B$51,2,FALSE))</f>
        <v>0</v>
      </c>
      <c r="AD43" s="41"/>
      <c r="AE43" s="25">
        <f>IF(AD43="",0,VLOOKUP(AD43,'points ind'!$A$2:$B$52,2,FALSE))</f>
        <v>0</v>
      </c>
      <c r="AF43" s="48">
        <f>IF(AD43="",0,VLOOKUP(AD43,'points clubs'!$A$2:$B$51,2,FALSE))</f>
        <v>0</v>
      </c>
      <c r="AG43" s="41">
        <v>29</v>
      </c>
      <c r="AH43" s="25">
        <f>IF(AG43="",0,VLOOKUP(AG43,'points ind'!$A$2:$B$52,2,FALSE))</f>
        <v>14</v>
      </c>
      <c r="AI43" s="48">
        <f>IF(AG43="",0,VLOOKUP(AG43,'points clubs'!$A$2:$B$51,2,FALSE))</f>
        <v>0</v>
      </c>
      <c r="AJ43" s="26">
        <f t="shared" si="2"/>
        <v>94</v>
      </c>
      <c r="AK43" s="63">
        <f t="shared" si="3"/>
        <v>33</v>
      </c>
      <c r="AL43" s="257">
        <f>IF(AG43&gt;0,(LARGE((G43,M43,P43,S43,V43,Y43,AB43,AE43),1)+LARGE((G43,M43,P43,S43,V43,Y43,AB43,AE43),2)+LARGE((G43,M43,P43,S43,V43,Y43,AB43,AE43),3)+LARGE((G43,M43,P43,S43,V43,Y43,AB43,AE43),4)+AH43),(LARGE((G43,M43,P43,S43,V43,Y43,AB43,AE43),1)+LARGE((G43,M43,P43,S43,V43,Y43,AB43,AE43),2)+LARGE((G43,M43,P43,S43,V43,Y43,AB43,AE43),3)+LARGE((G43,M43,P43,S43,V43,Y43,AB43,AE43),4)+LARGE((G43,M43,P43,S43,V43,Y43,AB43,AE43),5)))</f>
        <v>84</v>
      </c>
      <c r="AM43" s="258">
        <f t="shared" si="4"/>
        <v>34</v>
      </c>
      <c r="AN43" s="22">
        <f t="shared" si="5"/>
        <v>0</v>
      </c>
      <c r="AO43" s="23">
        <f t="shared" si="6"/>
        <v>0</v>
      </c>
      <c r="AP43" s="23">
        <f t="shared" si="7"/>
        <v>0</v>
      </c>
      <c r="AQ43" s="23">
        <f t="shared" si="8"/>
        <v>0</v>
      </c>
      <c r="AR43" s="23">
        <f t="shared" si="9"/>
        <v>0</v>
      </c>
      <c r="AS43" s="23">
        <f t="shared" si="10"/>
        <v>0</v>
      </c>
      <c r="AT43" s="23">
        <f t="shared" si="11"/>
        <v>0</v>
      </c>
      <c r="AU43" s="23">
        <f t="shared" si="12"/>
        <v>0</v>
      </c>
      <c r="AV43" s="23">
        <f t="shared" si="13"/>
        <v>0</v>
      </c>
      <c r="AW43" s="23">
        <f t="shared" si="14"/>
        <v>0</v>
      </c>
      <c r="AX43" s="23">
        <f t="shared" si="15"/>
        <v>0</v>
      </c>
      <c r="AY43" s="23">
        <f t="shared" si="16"/>
        <v>0</v>
      </c>
      <c r="AZ43" s="23">
        <f t="shared" si="17"/>
        <v>0</v>
      </c>
      <c r="BA43" s="23">
        <f t="shared" si="18"/>
        <v>0</v>
      </c>
      <c r="BB43" s="27">
        <f t="shared" si="19"/>
        <v>0</v>
      </c>
      <c r="BC43" s="226">
        <f t="shared" si="20"/>
        <v>0</v>
      </c>
    </row>
    <row r="44" spans="1:55" ht="15.75" thickBot="1" x14ac:dyDescent="0.3">
      <c r="A44" s="14">
        <f t="shared" si="1"/>
        <v>35</v>
      </c>
      <c r="B44" s="106" t="s">
        <v>508</v>
      </c>
      <c r="C44" s="103">
        <v>2003</v>
      </c>
      <c r="D44" s="95" t="s">
        <v>24</v>
      </c>
      <c r="E44" s="232">
        <v>2652881</v>
      </c>
      <c r="F44" s="145"/>
      <c r="G44" s="25">
        <f>IF(F44="",0,VLOOKUP(F44,'points ind'!$A$2:$B$52,2,FALSE))</f>
        <v>0</v>
      </c>
      <c r="H44" s="48">
        <f>IF(F44="",0,VLOOKUP(F44,'points clubs'!$A$2:$B$51,2,FALSE))</f>
        <v>0</v>
      </c>
      <c r="I44" s="52"/>
      <c r="J44" s="53">
        <f>IF(I44="",0,VLOOKUP(I44,'points ind'!$A$2:$B$52,2,FALSE))</f>
        <v>0</v>
      </c>
      <c r="K44" s="51">
        <f>IF(I44="",0,VLOOKUP(I44,'points clubs'!$A$2:$B$51,2,FALSE))</f>
        <v>0</v>
      </c>
      <c r="L44" s="41"/>
      <c r="M44" s="25">
        <f>IF(L44="",0,VLOOKUP(L44,'points ind'!$A$2:$B$52,2,FALSE))</f>
        <v>0</v>
      </c>
      <c r="N44" s="48">
        <f>IF(L44="",0,VLOOKUP(L44,'points clubs'!$A$2:$B$51,2,FALSE))</f>
        <v>0</v>
      </c>
      <c r="O44" s="41"/>
      <c r="P44" s="25">
        <f>IF(O44="",0,VLOOKUP(O44,'points ind'!$A$2:$B$52,2,FALSE))</f>
        <v>0</v>
      </c>
      <c r="Q44" s="48">
        <f>IF(O44="",0,VLOOKUP(O44,'points clubs'!$A$2:$B$51,2,FALSE))</f>
        <v>0</v>
      </c>
      <c r="R44" s="41"/>
      <c r="S44" s="25">
        <f>IF(R44="",0,VLOOKUP(R44,'points ind'!$A$2:$B$52,2,FALSE))</f>
        <v>0</v>
      </c>
      <c r="T44" s="48">
        <f>IF(R44="",0,VLOOKUP(R44,'points clubs'!$A$2:$B$51,2,FALSE))</f>
        <v>0</v>
      </c>
      <c r="U44" s="41"/>
      <c r="V44" s="25">
        <f>IF(U44="",0,VLOOKUP(U44,'points ind'!$A$2:$B$52,2,FALSE))</f>
        <v>0</v>
      </c>
      <c r="W44" s="48">
        <f>IF(U44="",0,VLOOKUP(U44,'points clubs'!$A$2:$B$51,2,FALSE))</f>
        <v>0</v>
      </c>
      <c r="X44" s="42">
        <v>13</v>
      </c>
      <c r="Y44" s="25">
        <f>IF(X44="",0,VLOOKUP(X44,'points ind'!$A$2:$B$52,2,FALSE))</f>
        <v>46</v>
      </c>
      <c r="Z44" s="48">
        <f>IF(X44="",0,VLOOKUP(X44,'points clubs'!$A$2:$B$51,2,FALSE))</f>
        <v>16</v>
      </c>
      <c r="AA44" s="41"/>
      <c r="AB44" s="25">
        <f>IF(AA44="",0,VLOOKUP(AA44,'points ind'!$A$2:$B$52,2,FALSE))</f>
        <v>0</v>
      </c>
      <c r="AC44" s="48">
        <f>IF(AA44="",0,VLOOKUP(AA44,'points clubs'!$A$2:$B$51,2,FALSE))</f>
        <v>0</v>
      </c>
      <c r="AD44" s="41">
        <v>18</v>
      </c>
      <c r="AE44" s="25">
        <f>IF(AD44="",0,VLOOKUP(AD44,'points ind'!$A$2:$B$52,2,FALSE))</f>
        <v>36</v>
      </c>
      <c r="AF44" s="48">
        <f>IF(AD44="",0,VLOOKUP(AD44,'points clubs'!$A$2:$B$51,2,FALSE))</f>
        <v>6</v>
      </c>
      <c r="AG44" s="41"/>
      <c r="AH44" s="25">
        <f>IF(AG44="",0,VLOOKUP(AG44,'points ind'!$A$2:$B$52,2,FALSE))</f>
        <v>0</v>
      </c>
      <c r="AI44" s="48">
        <f>IF(AG44="",0,VLOOKUP(AG44,'points clubs'!$A$2:$B$51,2,FALSE))</f>
        <v>0</v>
      </c>
      <c r="AJ44" s="26">
        <f t="shared" si="2"/>
        <v>82</v>
      </c>
      <c r="AK44" s="63">
        <f t="shared" si="3"/>
        <v>35</v>
      </c>
      <c r="AL44" s="257">
        <f>IF(AG44&gt;0,(LARGE((G44,M44,P44,S44,V44,Y44,AB44,AE44),1)+LARGE((G44,M44,P44,S44,V44,Y44,AB44,AE44),2)+LARGE((G44,M44,P44,S44,V44,Y44,AB44,AE44),3)+LARGE((G44,M44,P44,S44,V44,Y44,AB44,AE44),4)+AH44),(LARGE((G44,M44,P44,S44,V44,Y44,AB44,AE44),1)+LARGE((G44,M44,P44,S44,V44,Y44,AB44,AE44),2)+LARGE((G44,M44,P44,S44,V44,Y44,AB44,AE44),3)+LARGE((G44,M44,P44,S44,V44,Y44,AB44,AE44),4)+LARGE((G44,M44,P44,S44,V44,Y44,AB44,AE44),5)))</f>
        <v>82</v>
      </c>
      <c r="AM44" s="258">
        <f t="shared" si="4"/>
        <v>35</v>
      </c>
      <c r="AN44" s="22">
        <f t="shared" si="5"/>
        <v>0</v>
      </c>
      <c r="AO44" s="23">
        <f t="shared" si="6"/>
        <v>0</v>
      </c>
      <c r="AP44" s="23">
        <f t="shared" si="7"/>
        <v>0</v>
      </c>
      <c r="AQ44" s="23">
        <f t="shared" si="8"/>
        <v>0</v>
      </c>
      <c r="AR44" s="23">
        <f t="shared" si="9"/>
        <v>0</v>
      </c>
      <c r="AS44" s="23">
        <f t="shared" si="10"/>
        <v>0</v>
      </c>
      <c r="AT44" s="23">
        <f t="shared" si="11"/>
        <v>0</v>
      </c>
      <c r="AU44" s="23">
        <f t="shared" si="12"/>
        <v>0</v>
      </c>
      <c r="AV44" s="23">
        <f t="shared" si="13"/>
        <v>0</v>
      </c>
      <c r="AW44" s="23">
        <f t="shared" si="14"/>
        <v>0</v>
      </c>
      <c r="AX44" s="23">
        <f t="shared" si="15"/>
        <v>0</v>
      </c>
      <c r="AY44" s="23">
        <f t="shared" si="16"/>
        <v>0</v>
      </c>
      <c r="AZ44" s="23">
        <f t="shared" si="17"/>
        <v>0</v>
      </c>
      <c r="BA44" s="23">
        <f t="shared" si="18"/>
        <v>0</v>
      </c>
      <c r="BB44" s="27">
        <f t="shared" si="19"/>
        <v>22</v>
      </c>
      <c r="BC44" s="226">
        <f t="shared" si="20"/>
        <v>0</v>
      </c>
    </row>
    <row r="45" spans="1:55" ht="15.75" thickBot="1" x14ac:dyDescent="0.3">
      <c r="A45" s="14">
        <f t="shared" si="1"/>
        <v>36</v>
      </c>
      <c r="B45" s="187" t="s">
        <v>155</v>
      </c>
      <c r="C45" s="188">
        <v>2003</v>
      </c>
      <c r="D45" s="235" t="s">
        <v>18</v>
      </c>
      <c r="E45" s="236">
        <v>2664754</v>
      </c>
      <c r="F45" s="189">
        <v>31</v>
      </c>
      <c r="G45" s="44">
        <f>IF(F45="",0,VLOOKUP(F45,'points ind'!$A$2:$B$52,2,FALSE))</f>
        <v>10</v>
      </c>
      <c r="H45" s="49">
        <f>IF(F45="",0,VLOOKUP(F45,'points clubs'!$A$2:$B$51,2,FALSE))</f>
        <v>0</v>
      </c>
      <c r="I45" s="148"/>
      <c r="J45" s="56">
        <f>IF(I45="",0,VLOOKUP(I45,'points ind'!$A$2:$B$52,2,FALSE))</f>
        <v>0</v>
      </c>
      <c r="K45" s="57">
        <f>IF(I45="",0,VLOOKUP(I45,'points clubs'!$A$2:$B$51,2,FALSE))</f>
        <v>0</v>
      </c>
      <c r="L45" s="149"/>
      <c r="M45" s="44">
        <f>IF(L45="",0,VLOOKUP(L45,'points ind'!$A$2:$B$52,2,FALSE))</f>
        <v>0</v>
      </c>
      <c r="N45" s="49">
        <f>IF(L45="",0,VLOOKUP(L45,'points clubs'!$A$2:$B$51,2,FALSE))</f>
        <v>0</v>
      </c>
      <c r="O45" s="149">
        <v>29</v>
      </c>
      <c r="P45" s="44">
        <f>IF(O45="",0,VLOOKUP(O45,'points ind'!$A$2:$B$52,2,FALSE))</f>
        <v>14</v>
      </c>
      <c r="Q45" s="49">
        <f>IF(O45="",0,VLOOKUP(O45,'points clubs'!$A$2:$B$51,2,FALSE))</f>
        <v>0</v>
      </c>
      <c r="R45" s="149"/>
      <c r="S45" s="44">
        <f>IF(R45="",0,VLOOKUP(R45,'points ind'!$A$2:$B$52,2,FALSE))</f>
        <v>0</v>
      </c>
      <c r="T45" s="49">
        <f>IF(R45="",0,VLOOKUP(R45,'points clubs'!$A$2:$B$51,2,FALSE))</f>
        <v>0</v>
      </c>
      <c r="U45" s="149"/>
      <c r="V45" s="44">
        <f>IF(U45="",0,VLOOKUP(U45,'points ind'!$A$2:$B$52,2,FALSE))</f>
        <v>0</v>
      </c>
      <c r="W45" s="49">
        <f>IF(U45="",0,VLOOKUP(U45,'points clubs'!$A$2:$B$51,2,FALSE))</f>
        <v>0</v>
      </c>
      <c r="X45" s="149"/>
      <c r="Y45" s="44">
        <f>IF(X45="",0,VLOOKUP(X45,'points ind'!$A$2:$B$52,2,FALSE))</f>
        <v>0</v>
      </c>
      <c r="Z45" s="49">
        <f>IF(X45="",0,VLOOKUP(X45,'points clubs'!$A$2:$B$51,2,FALSE))</f>
        <v>0</v>
      </c>
      <c r="AA45" s="149">
        <v>28</v>
      </c>
      <c r="AB45" s="44">
        <f>IF(AA45="",0,VLOOKUP(AA45,'points ind'!$A$2:$B$52,2,FALSE))</f>
        <v>16</v>
      </c>
      <c r="AC45" s="49">
        <f>IF(AA45="",0,VLOOKUP(AA45,'points clubs'!$A$2:$B$51,2,FALSE))</f>
        <v>0</v>
      </c>
      <c r="AD45" s="149"/>
      <c r="AE45" s="44">
        <f>IF(AD45="",0,VLOOKUP(AD45,'points ind'!$A$2:$B$52,2,FALSE))</f>
        <v>0</v>
      </c>
      <c r="AF45" s="49">
        <f>IF(AD45="",0,VLOOKUP(AD45,'points clubs'!$A$2:$B$51,2,FALSE))</f>
        <v>0</v>
      </c>
      <c r="AG45" s="149"/>
      <c r="AH45" s="44">
        <f>IF(AG45="",0,VLOOKUP(AG45,'points ind'!$A$2:$B$52,2,FALSE))</f>
        <v>0</v>
      </c>
      <c r="AI45" s="49">
        <f>IF(AG45="",0,VLOOKUP(AG45,'points clubs'!$A$2:$B$51,2,FALSE))</f>
        <v>0</v>
      </c>
      <c r="AJ45" s="227">
        <f t="shared" si="2"/>
        <v>40</v>
      </c>
      <c r="AK45" s="228">
        <f t="shared" si="3"/>
        <v>36</v>
      </c>
      <c r="AL45" s="257">
        <f>IF(AG45&gt;0,(LARGE((G45,M45,P45,S45,V45,Y45,AB45,AE45),1)+LARGE((G45,M45,P45,S45,V45,Y45,AB45,AE45),2)+LARGE((G45,M45,P45,S45,V45,Y45,AB45,AE45),3)+LARGE((G45,M45,P45,S45,V45,Y45,AB45,AE45),4)+AH45),(LARGE((G45,M45,P45,S45,V45,Y45,AB45,AE45),1)+LARGE((G45,M45,P45,S45,V45,Y45,AB45,AE45),2)+LARGE((G45,M45,P45,S45,V45,Y45,AB45,AE45),3)+LARGE((G45,M45,P45,S45,V45,Y45,AB45,AE45),4)+LARGE((G45,M45,P45,S45,V45,Y45,AB45,AE45),5)))</f>
        <v>40</v>
      </c>
      <c r="AM45" s="258">
        <f t="shared" si="4"/>
        <v>36</v>
      </c>
      <c r="AN45" s="229">
        <f t="shared" si="5"/>
        <v>0</v>
      </c>
      <c r="AO45" s="230">
        <f t="shared" si="6"/>
        <v>0</v>
      </c>
      <c r="AP45" s="230">
        <f t="shared" si="7"/>
        <v>0</v>
      </c>
      <c r="AQ45" s="230">
        <f t="shared" si="8"/>
        <v>0</v>
      </c>
      <c r="AR45" s="230">
        <f t="shared" si="9"/>
        <v>0</v>
      </c>
      <c r="AS45" s="230">
        <f t="shared" si="10"/>
        <v>0</v>
      </c>
      <c r="AT45" s="230">
        <f t="shared" si="11"/>
        <v>0</v>
      </c>
      <c r="AU45" s="230">
        <f t="shared" si="12"/>
        <v>0</v>
      </c>
      <c r="AV45" s="230">
        <f t="shared" si="13"/>
        <v>0</v>
      </c>
      <c r="AW45" s="230">
        <f t="shared" si="14"/>
        <v>0</v>
      </c>
      <c r="AX45" s="230">
        <f t="shared" si="15"/>
        <v>0</v>
      </c>
      <c r="AY45" s="230">
        <f t="shared" si="16"/>
        <v>0</v>
      </c>
      <c r="AZ45" s="230">
        <f t="shared" si="17"/>
        <v>0</v>
      </c>
      <c r="BA45" s="230">
        <f t="shared" si="18"/>
        <v>0</v>
      </c>
      <c r="BB45" s="226">
        <f t="shared" si="19"/>
        <v>0</v>
      </c>
      <c r="BC45" s="226">
        <f t="shared" si="20"/>
        <v>0</v>
      </c>
    </row>
    <row r="46" spans="1:55" ht="15.75" thickBot="1" x14ac:dyDescent="0.3">
      <c r="A46" s="14">
        <f t="shared" si="1"/>
        <v>37</v>
      </c>
      <c r="B46" s="187" t="s">
        <v>514</v>
      </c>
      <c r="C46" s="188">
        <v>2003</v>
      </c>
      <c r="D46" s="126" t="s">
        <v>11</v>
      </c>
      <c r="E46" s="273">
        <v>2680711</v>
      </c>
      <c r="F46" s="274"/>
      <c r="G46" s="44">
        <f>IF(F46="",0,VLOOKUP(F46,'points ind'!$A$2:$B$52,2,FALSE))</f>
        <v>0</v>
      </c>
      <c r="H46" s="49">
        <f>IF(F46="",0,VLOOKUP(F46,'points clubs'!$A$2:$B$51,2,FALSE))</f>
        <v>0</v>
      </c>
      <c r="I46" s="55"/>
      <c r="J46" s="56">
        <f>IF(I46="",0,VLOOKUP(I46,'points ind'!$A$2:$B$52,2,FALSE))</f>
        <v>0</v>
      </c>
      <c r="K46" s="57">
        <f>IF(I46="",0,VLOOKUP(I46,'points clubs'!$A$2:$B$51,2,FALSE))</f>
        <v>0</v>
      </c>
      <c r="L46" s="43"/>
      <c r="M46" s="44">
        <f>IF(L46="",0,VLOOKUP(L46,'points ind'!$A$2:$B$52,2,FALSE))</f>
        <v>0</v>
      </c>
      <c r="N46" s="49">
        <f>IF(L46="",0,VLOOKUP(L46,'points clubs'!$A$2:$B$51,2,FALSE))</f>
        <v>0</v>
      </c>
      <c r="O46" s="149"/>
      <c r="P46" s="44">
        <f>IF(O46="",0,VLOOKUP(O46,'points ind'!$A$2:$B$52,2,FALSE))</f>
        <v>0</v>
      </c>
      <c r="Q46" s="49">
        <f>IF(O46="",0,VLOOKUP(O46,'points clubs'!$A$2:$B$51,2,FALSE))</f>
        <v>0</v>
      </c>
      <c r="R46" s="149"/>
      <c r="S46" s="44">
        <f>IF(R46="",0,VLOOKUP(R46,'points ind'!$A$2:$B$52,2,FALSE))</f>
        <v>0</v>
      </c>
      <c r="T46" s="49">
        <f>IF(R46="",0,VLOOKUP(R46,'points clubs'!$A$2:$B$51,2,FALSE))</f>
        <v>0</v>
      </c>
      <c r="U46" s="149"/>
      <c r="V46" s="44">
        <f>IF(U46="",0,VLOOKUP(U46,'points ind'!$A$2:$B$52,2,FALSE))</f>
        <v>0</v>
      </c>
      <c r="W46" s="49">
        <f>IF(U46="",0,VLOOKUP(U46,'points clubs'!$A$2:$B$51,2,FALSE))</f>
        <v>0</v>
      </c>
      <c r="X46" s="43"/>
      <c r="Y46" s="44">
        <f>IF(X46="",0,VLOOKUP(X46,'points ind'!$A$2:$B$52,2,FALSE))</f>
        <v>0</v>
      </c>
      <c r="Z46" s="49">
        <f>IF(X46="",0,VLOOKUP(X46,'points clubs'!$A$2:$B$51,2,FALSE))</f>
        <v>0</v>
      </c>
      <c r="AA46" s="149"/>
      <c r="AB46" s="44">
        <f>IF(AA46="",0,VLOOKUP(AA46,'points ind'!$A$2:$B$52,2,FALSE))</f>
        <v>0</v>
      </c>
      <c r="AC46" s="49">
        <f>IF(AA46="",0,VLOOKUP(AA46,'points clubs'!$A$2:$B$51,2,FALSE))</f>
        <v>0</v>
      </c>
      <c r="AD46" s="149">
        <v>29</v>
      </c>
      <c r="AE46" s="44">
        <f>IF(AD46="",0,VLOOKUP(AD46,'points ind'!$A$2:$B$52,2,FALSE))</f>
        <v>14</v>
      </c>
      <c r="AF46" s="49">
        <f>IF(AD46="",0,VLOOKUP(AD46,'points clubs'!$A$2:$B$51,2,FALSE))</f>
        <v>0</v>
      </c>
      <c r="AG46" s="149"/>
      <c r="AH46" s="44">
        <f>IF(AG46="",0,VLOOKUP(AG46,'points ind'!$A$2:$B$52,2,FALSE))</f>
        <v>0</v>
      </c>
      <c r="AI46" s="49">
        <f>IF(AG46="",0,VLOOKUP(AG46,'points clubs'!$A$2:$B$51,2,FALSE))</f>
        <v>0</v>
      </c>
      <c r="AJ46" s="227">
        <f t="shared" si="2"/>
        <v>14</v>
      </c>
      <c r="AK46" s="228">
        <f t="shared" si="3"/>
        <v>37</v>
      </c>
      <c r="AL46" s="257">
        <f>IF(AG46&gt;0,(LARGE((G46,M46,P46,S46,V46,Y46,AB46,AE46),1)+LARGE((G46,M46,P46,S46,V46,Y46,AB46,AE46),2)+LARGE((G46,M46,P46,S46,V46,Y46,AB46,AE46),3)+LARGE((G46,M46,P46,S46,V46,Y46,AB46,AE46),4)+AH46),(LARGE((G46,M46,P46,S46,V46,Y46,AB46,AE46),1)+LARGE((G46,M46,P46,S46,V46,Y46,AB46,AE46),2)+LARGE((G46,M46,P46,S46,V46,Y46,AB46,AE46),3)+LARGE((G46,M46,P46,S46,V46,Y46,AB46,AE46),4)+LARGE((G46,M46,P46,S46,V46,Y46,AB46,AE46),5)))</f>
        <v>14</v>
      </c>
      <c r="AM46" s="258">
        <f t="shared" si="4"/>
        <v>37</v>
      </c>
      <c r="AN46" s="229">
        <f t="shared" si="5"/>
        <v>0</v>
      </c>
      <c r="AO46" s="230">
        <f t="shared" si="6"/>
        <v>0</v>
      </c>
      <c r="AP46" s="230">
        <f t="shared" si="7"/>
        <v>0</v>
      </c>
      <c r="AQ46" s="230">
        <f t="shared" si="8"/>
        <v>0</v>
      </c>
      <c r="AR46" s="230">
        <f t="shared" si="9"/>
        <v>0</v>
      </c>
      <c r="AS46" s="230">
        <f t="shared" si="10"/>
        <v>0</v>
      </c>
      <c r="AT46" s="230">
        <f t="shared" si="11"/>
        <v>0</v>
      </c>
      <c r="AU46" s="230">
        <f t="shared" si="12"/>
        <v>0</v>
      </c>
      <c r="AV46" s="230">
        <f t="shared" si="13"/>
        <v>0</v>
      </c>
      <c r="AW46" s="230">
        <f t="shared" si="14"/>
        <v>0</v>
      </c>
      <c r="AX46" s="230">
        <f t="shared" si="15"/>
        <v>0</v>
      </c>
      <c r="AY46" s="230">
        <f t="shared" si="16"/>
        <v>0</v>
      </c>
      <c r="AZ46" s="230">
        <f t="shared" si="17"/>
        <v>0</v>
      </c>
      <c r="BA46" s="230">
        <f t="shared" si="18"/>
        <v>0</v>
      </c>
      <c r="BB46" s="226">
        <f t="shared" si="19"/>
        <v>0</v>
      </c>
      <c r="BC46" s="226">
        <f t="shared" si="20"/>
        <v>0</v>
      </c>
    </row>
    <row r="47" spans="1:55" ht="15.75" thickBot="1" x14ac:dyDescent="0.3">
      <c r="A47" s="14">
        <f t="shared" si="1"/>
        <v>38</v>
      </c>
      <c r="B47" s="187" t="s">
        <v>515</v>
      </c>
      <c r="C47" s="188">
        <v>2003</v>
      </c>
      <c r="D47" s="126" t="s">
        <v>22</v>
      </c>
      <c r="E47" s="273">
        <v>2679563</v>
      </c>
      <c r="F47" s="274"/>
      <c r="G47" s="44">
        <f>IF(F47="",0,VLOOKUP(F47,'points ind'!$A$2:$B$52,2,FALSE))</f>
        <v>0</v>
      </c>
      <c r="H47" s="49">
        <f>IF(F47="",0,VLOOKUP(F47,'points clubs'!$A$2:$B$51,2,FALSE))</f>
        <v>0</v>
      </c>
      <c r="I47" s="55"/>
      <c r="J47" s="56">
        <f>IF(I47="",0,VLOOKUP(I47,'points ind'!$A$2:$B$52,2,FALSE))</f>
        <v>0</v>
      </c>
      <c r="K47" s="57">
        <f>IF(I47="",0,VLOOKUP(I47,'points clubs'!$A$2:$B$51,2,FALSE))</f>
        <v>0</v>
      </c>
      <c r="L47" s="43"/>
      <c r="M47" s="44">
        <f>IF(L47="",0,VLOOKUP(L47,'points ind'!$A$2:$B$52,2,FALSE))</f>
        <v>0</v>
      </c>
      <c r="N47" s="49">
        <f>IF(L47="",0,VLOOKUP(L47,'points clubs'!$A$2:$B$51,2,FALSE))</f>
        <v>0</v>
      </c>
      <c r="O47" s="149"/>
      <c r="P47" s="44">
        <f>IF(O47="",0,VLOOKUP(O47,'points ind'!$A$2:$B$52,2,FALSE))</f>
        <v>0</v>
      </c>
      <c r="Q47" s="49">
        <f>IF(O47="",0,VLOOKUP(O47,'points clubs'!$A$2:$B$51,2,FALSE))</f>
        <v>0</v>
      </c>
      <c r="R47" s="149"/>
      <c r="S47" s="44">
        <f>IF(R47="",0,VLOOKUP(R47,'points ind'!$A$2:$B$52,2,FALSE))</f>
        <v>0</v>
      </c>
      <c r="T47" s="49">
        <f>IF(R47="",0,VLOOKUP(R47,'points clubs'!$A$2:$B$51,2,FALSE))</f>
        <v>0</v>
      </c>
      <c r="U47" s="149"/>
      <c r="V47" s="44">
        <f>IF(U47="",0,VLOOKUP(U47,'points ind'!$A$2:$B$52,2,FALSE))</f>
        <v>0</v>
      </c>
      <c r="W47" s="49">
        <f>IF(U47="",0,VLOOKUP(U47,'points clubs'!$A$2:$B$51,2,FALSE))</f>
        <v>0</v>
      </c>
      <c r="X47" s="43"/>
      <c r="Y47" s="44">
        <f>IF(X47="",0,VLOOKUP(X47,'points ind'!$A$2:$B$52,2,FALSE))</f>
        <v>0</v>
      </c>
      <c r="Z47" s="49">
        <f>IF(X47="",0,VLOOKUP(X47,'points clubs'!$A$2:$B$51,2,FALSE))</f>
        <v>0</v>
      </c>
      <c r="AA47" s="149"/>
      <c r="AB47" s="44">
        <f>IF(AA47="",0,VLOOKUP(AA47,'points ind'!$A$2:$B$52,2,FALSE))</f>
        <v>0</v>
      </c>
      <c r="AC47" s="49">
        <f>IF(AA47="",0,VLOOKUP(AA47,'points clubs'!$A$2:$B$51,2,FALSE))</f>
        <v>0</v>
      </c>
      <c r="AD47" s="149">
        <v>30</v>
      </c>
      <c r="AE47" s="44">
        <f>IF(AD47="",0,VLOOKUP(AD47,'points ind'!$A$2:$B$52,2,FALSE))</f>
        <v>12</v>
      </c>
      <c r="AF47" s="49">
        <f>IF(AD47="",0,VLOOKUP(AD47,'points clubs'!$A$2:$B$51,2,FALSE))</f>
        <v>0</v>
      </c>
      <c r="AG47" s="149"/>
      <c r="AH47" s="44">
        <f>IF(AG47="",0,VLOOKUP(AG47,'points ind'!$A$2:$B$52,2,FALSE))</f>
        <v>0</v>
      </c>
      <c r="AI47" s="49">
        <f>IF(AG47="",0,VLOOKUP(AG47,'points clubs'!$A$2:$B$51,2,FALSE))</f>
        <v>0</v>
      </c>
      <c r="AJ47" s="227">
        <f t="shared" si="2"/>
        <v>12</v>
      </c>
      <c r="AK47" s="228">
        <f t="shared" si="3"/>
        <v>38</v>
      </c>
      <c r="AL47" s="257">
        <f>IF(AG47&gt;0,(LARGE((G47,M47,P47,S47,V47,Y47,AB47,AE47),1)+LARGE((G47,M47,P47,S47,V47,Y47,AB47,AE47),2)+LARGE((G47,M47,P47,S47,V47,Y47,AB47,AE47),3)+LARGE((G47,M47,P47,S47,V47,Y47,AB47,AE47),4)+AH47),(LARGE((G47,M47,P47,S47,V47,Y47,AB47,AE47),1)+LARGE((G47,M47,P47,S47,V47,Y47,AB47,AE47),2)+LARGE((G47,M47,P47,S47,V47,Y47,AB47,AE47),3)+LARGE((G47,M47,P47,S47,V47,Y47,AB47,AE47),4)+LARGE((G47,M47,P47,S47,V47,Y47,AB47,AE47),5)))</f>
        <v>12</v>
      </c>
      <c r="AM47" s="258">
        <f t="shared" si="4"/>
        <v>38</v>
      </c>
      <c r="AN47" s="229">
        <f t="shared" si="5"/>
        <v>0</v>
      </c>
      <c r="AO47" s="230">
        <f t="shared" si="6"/>
        <v>0</v>
      </c>
      <c r="AP47" s="230">
        <f t="shared" si="7"/>
        <v>0</v>
      </c>
      <c r="AQ47" s="230">
        <f t="shared" si="8"/>
        <v>0</v>
      </c>
      <c r="AR47" s="230">
        <f t="shared" si="9"/>
        <v>0</v>
      </c>
      <c r="AS47" s="230">
        <f t="shared" si="10"/>
        <v>0</v>
      </c>
      <c r="AT47" s="230">
        <f t="shared" si="11"/>
        <v>0</v>
      </c>
      <c r="AU47" s="230">
        <f t="shared" si="12"/>
        <v>0</v>
      </c>
      <c r="AV47" s="230">
        <f t="shared" si="13"/>
        <v>0</v>
      </c>
      <c r="AW47" s="230">
        <f t="shared" si="14"/>
        <v>0</v>
      </c>
      <c r="AX47" s="230">
        <f t="shared" si="15"/>
        <v>0</v>
      </c>
      <c r="AY47" s="230">
        <f t="shared" si="16"/>
        <v>0</v>
      </c>
      <c r="AZ47" s="230">
        <f t="shared" si="17"/>
        <v>0</v>
      </c>
      <c r="BA47" s="230">
        <f t="shared" si="18"/>
        <v>0</v>
      </c>
      <c r="BB47" s="226">
        <f t="shared" si="19"/>
        <v>0</v>
      </c>
      <c r="BC47" s="226">
        <f t="shared" si="20"/>
        <v>0</v>
      </c>
    </row>
    <row r="48" spans="1:55" ht="15.75" thickBot="1" x14ac:dyDescent="0.3">
      <c r="A48" s="14">
        <f t="shared" si="1"/>
        <v>39</v>
      </c>
      <c r="B48" s="187" t="s">
        <v>516</v>
      </c>
      <c r="C48" s="188">
        <v>2003</v>
      </c>
      <c r="D48" s="126" t="s">
        <v>24</v>
      </c>
      <c r="E48" s="273">
        <v>2643678</v>
      </c>
      <c r="F48" s="274"/>
      <c r="G48" s="44">
        <f>IF(F48="",0,VLOOKUP(F48,'points ind'!$A$2:$B$52,2,FALSE))</f>
        <v>0</v>
      </c>
      <c r="H48" s="49">
        <f>IF(F48="",0,VLOOKUP(F48,'points clubs'!$A$2:$B$51,2,FALSE))</f>
        <v>0</v>
      </c>
      <c r="I48" s="55"/>
      <c r="J48" s="56">
        <f>IF(I48="",0,VLOOKUP(I48,'points ind'!$A$2:$B$52,2,FALSE))</f>
        <v>0</v>
      </c>
      <c r="K48" s="57">
        <f>IF(I48="",0,VLOOKUP(I48,'points clubs'!$A$2:$B$51,2,FALSE))</f>
        <v>0</v>
      </c>
      <c r="L48" s="43"/>
      <c r="M48" s="44">
        <f>IF(L48="",0,VLOOKUP(L48,'points ind'!$A$2:$B$52,2,FALSE))</f>
        <v>0</v>
      </c>
      <c r="N48" s="49">
        <f>IF(L48="",0,VLOOKUP(L48,'points clubs'!$A$2:$B$51,2,FALSE))</f>
        <v>0</v>
      </c>
      <c r="O48" s="149"/>
      <c r="P48" s="44">
        <f>IF(O48="",0,VLOOKUP(O48,'points ind'!$A$2:$B$52,2,FALSE))</f>
        <v>0</v>
      </c>
      <c r="Q48" s="49">
        <f>IF(O48="",0,VLOOKUP(O48,'points clubs'!$A$2:$B$51,2,FALSE))</f>
        <v>0</v>
      </c>
      <c r="R48" s="149"/>
      <c r="S48" s="44">
        <f>IF(R48="",0,VLOOKUP(R48,'points ind'!$A$2:$B$52,2,FALSE))</f>
        <v>0</v>
      </c>
      <c r="T48" s="49">
        <f>IF(R48="",0,VLOOKUP(R48,'points clubs'!$A$2:$B$51,2,FALSE))</f>
        <v>0</v>
      </c>
      <c r="U48" s="149"/>
      <c r="V48" s="44">
        <f>IF(U48="",0,VLOOKUP(U48,'points ind'!$A$2:$B$52,2,FALSE))</f>
        <v>0</v>
      </c>
      <c r="W48" s="49">
        <f>IF(U48="",0,VLOOKUP(U48,'points clubs'!$A$2:$B$51,2,FALSE))</f>
        <v>0</v>
      </c>
      <c r="X48" s="43"/>
      <c r="Y48" s="44">
        <f>IF(X48="",0,VLOOKUP(X48,'points ind'!$A$2:$B$52,2,FALSE))</f>
        <v>0</v>
      </c>
      <c r="Z48" s="49">
        <f>IF(X48="",0,VLOOKUP(X48,'points clubs'!$A$2:$B$51,2,FALSE))</f>
        <v>0</v>
      </c>
      <c r="AA48" s="149"/>
      <c r="AB48" s="44">
        <f>IF(AA48="",0,VLOOKUP(AA48,'points ind'!$A$2:$B$52,2,FALSE))</f>
        <v>0</v>
      </c>
      <c r="AC48" s="49">
        <f>IF(AA48="",0,VLOOKUP(AA48,'points clubs'!$A$2:$B$51,2,FALSE))</f>
        <v>0</v>
      </c>
      <c r="AD48" s="149">
        <v>32</v>
      </c>
      <c r="AE48" s="44">
        <f>IF(AD48="",0,VLOOKUP(AD48,'points ind'!$A$2:$B$52,2,FALSE))</f>
        <v>8</v>
      </c>
      <c r="AF48" s="49">
        <f>IF(AD48="",0,VLOOKUP(AD48,'points clubs'!$A$2:$B$51,2,FALSE))</f>
        <v>0</v>
      </c>
      <c r="AG48" s="149"/>
      <c r="AH48" s="44">
        <f>IF(AG48="",0,VLOOKUP(AG48,'points ind'!$A$2:$B$52,2,FALSE))</f>
        <v>0</v>
      </c>
      <c r="AI48" s="49">
        <f>IF(AG48="",0,VLOOKUP(AG48,'points clubs'!$A$2:$B$51,2,FALSE))</f>
        <v>0</v>
      </c>
      <c r="AJ48" s="227">
        <f t="shared" si="2"/>
        <v>8</v>
      </c>
      <c r="AK48" s="228">
        <f t="shared" si="3"/>
        <v>39</v>
      </c>
      <c r="AL48" s="257">
        <f>IF(AG48&gt;0,(LARGE((G48,M48,P48,S48,V48,Y48,AB48,AE48),1)+LARGE((G48,M48,P48,S48,V48,Y48,AB48,AE48),2)+LARGE((G48,M48,P48,S48,V48,Y48,AB48,AE48),3)+LARGE((G48,M48,P48,S48,V48,Y48,AB48,AE48),4)+AH48),(LARGE((G48,M48,P48,S48,V48,Y48,AB48,AE48),1)+LARGE((G48,M48,P48,S48,V48,Y48,AB48,AE48),2)+LARGE((G48,M48,P48,S48,V48,Y48,AB48,AE48),3)+LARGE((G48,M48,P48,S48,V48,Y48,AB48,AE48),4)+LARGE((G48,M48,P48,S48,V48,Y48,AB48,AE48),5)))</f>
        <v>8</v>
      </c>
      <c r="AM48" s="258">
        <f t="shared" si="4"/>
        <v>39</v>
      </c>
      <c r="AN48" s="229">
        <f t="shared" si="5"/>
        <v>0</v>
      </c>
      <c r="AO48" s="230">
        <f t="shared" si="6"/>
        <v>0</v>
      </c>
      <c r="AP48" s="230">
        <f t="shared" si="7"/>
        <v>0</v>
      </c>
      <c r="AQ48" s="230">
        <f t="shared" si="8"/>
        <v>0</v>
      </c>
      <c r="AR48" s="230">
        <f t="shared" si="9"/>
        <v>0</v>
      </c>
      <c r="AS48" s="230">
        <f t="shared" si="10"/>
        <v>0</v>
      </c>
      <c r="AT48" s="230">
        <f t="shared" si="11"/>
        <v>0</v>
      </c>
      <c r="AU48" s="230">
        <f t="shared" si="12"/>
        <v>0</v>
      </c>
      <c r="AV48" s="230">
        <f t="shared" si="13"/>
        <v>0</v>
      </c>
      <c r="AW48" s="230">
        <f t="shared" si="14"/>
        <v>0</v>
      </c>
      <c r="AX48" s="230">
        <f t="shared" si="15"/>
        <v>0</v>
      </c>
      <c r="AY48" s="230">
        <f t="shared" si="16"/>
        <v>0</v>
      </c>
      <c r="AZ48" s="230">
        <f t="shared" si="17"/>
        <v>0</v>
      </c>
      <c r="BA48" s="230">
        <f t="shared" si="18"/>
        <v>0</v>
      </c>
      <c r="BB48" s="226">
        <f t="shared" si="19"/>
        <v>0</v>
      </c>
      <c r="BC48" s="226">
        <f t="shared" si="20"/>
        <v>0</v>
      </c>
    </row>
    <row r="49" spans="1:57" s="50" customFormat="1" x14ac:dyDescent="0.2">
      <c r="A49" s="58"/>
      <c r="B49" s="58"/>
      <c r="C49" s="58"/>
      <c r="D49" s="58"/>
      <c r="E49" s="58"/>
      <c r="F49" s="59"/>
      <c r="G49" s="60"/>
      <c r="H49" s="60"/>
      <c r="I49" s="59"/>
      <c r="J49" s="60"/>
      <c r="K49" s="59"/>
      <c r="L49" s="60"/>
      <c r="M49" s="59"/>
      <c r="N49" s="60"/>
      <c r="O49" s="59"/>
      <c r="P49" s="60"/>
      <c r="Q49" s="59"/>
      <c r="R49" s="60"/>
      <c r="S49" s="59"/>
      <c r="T49" s="60"/>
      <c r="U49" s="58"/>
      <c r="W49" s="58"/>
      <c r="X49" s="58"/>
      <c r="Y49" s="58"/>
      <c r="AJ49" s="231"/>
      <c r="AK49" s="231"/>
      <c r="AL49" s="231"/>
      <c r="AM49" s="23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58"/>
      <c r="BE49" s="58"/>
    </row>
    <row r="50" spans="1:57" s="50" customFormat="1" x14ac:dyDescent="0.2">
      <c r="A50" s="58"/>
      <c r="B50" s="58"/>
      <c r="C50" s="58"/>
      <c r="D50" s="58"/>
      <c r="E50" s="58"/>
      <c r="F50" s="59"/>
      <c r="G50" s="60"/>
      <c r="H50" s="60"/>
      <c r="I50" s="59"/>
      <c r="J50" s="60"/>
      <c r="K50" s="59"/>
      <c r="L50" s="60"/>
      <c r="M50" s="59"/>
      <c r="N50" s="60"/>
      <c r="O50" s="59"/>
      <c r="P50" s="60"/>
      <c r="Q50" s="59"/>
      <c r="R50" s="60"/>
      <c r="S50" s="59"/>
      <c r="T50" s="60"/>
      <c r="U50" s="58"/>
      <c r="W50" s="58"/>
      <c r="X50" s="58"/>
      <c r="Y50" s="58"/>
      <c r="AJ50" s="231"/>
      <c r="AK50" s="231"/>
      <c r="AL50" s="231"/>
      <c r="AM50" s="23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58"/>
      <c r="BE50" s="58"/>
    </row>
    <row r="51" spans="1:57" s="50" customFormat="1" x14ac:dyDescent="0.2">
      <c r="A51" s="58"/>
      <c r="B51" s="58"/>
      <c r="C51" s="58"/>
      <c r="D51" s="58"/>
      <c r="E51" s="58"/>
      <c r="F51" s="59"/>
      <c r="G51" s="60"/>
      <c r="H51" s="60"/>
      <c r="I51" s="59"/>
      <c r="J51" s="60"/>
      <c r="K51" s="59"/>
      <c r="L51" s="60"/>
      <c r="M51" s="59"/>
      <c r="N51" s="60"/>
      <c r="O51" s="59"/>
      <c r="P51" s="60"/>
      <c r="Q51" s="59"/>
      <c r="R51" s="60"/>
      <c r="S51" s="59"/>
      <c r="T51" s="60"/>
      <c r="U51" s="58"/>
      <c r="W51" s="58"/>
      <c r="X51" s="58"/>
      <c r="Y51" s="58"/>
      <c r="AJ51" s="231"/>
      <c r="AK51" s="231"/>
      <c r="AL51" s="231"/>
      <c r="AM51" s="23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58"/>
      <c r="BE51" s="58"/>
    </row>
    <row r="52" spans="1:57" s="50" customFormat="1" x14ac:dyDescent="0.2">
      <c r="A52" s="58"/>
      <c r="B52" s="58"/>
      <c r="C52" s="58"/>
      <c r="D52" s="58"/>
      <c r="E52" s="58"/>
      <c r="F52" s="59"/>
      <c r="G52" s="60"/>
      <c r="H52" s="60"/>
      <c r="I52" s="59"/>
      <c r="J52" s="60"/>
      <c r="K52" s="59"/>
      <c r="L52" s="60"/>
      <c r="M52" s="59"/>
      <c r="N52" s="60"/>
      <c r="O52" s="59"/>
      <c r="P52" s="60"/>
      <c r="Q52" s="59"/>
      <c r="R52" s="60"/>
      <c r="S52" s="59"/>
      <c r="T52" s="60"/>
      <c r="U52" s="58"/>
      <c r="W52" s="58"/>
      <c r="X52" s="58"/>
      <c r="Y52" s="58"/>
      <c r="AJ52" s="231"/>
      <c r="AK52" s="231"/>
      <c r="AL52" s="231"/>
      <c r="AM52" s="23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58"/>
      <c r="BE52" s="58"/>
    </row>
    <row r="53" spans="1:57" s="50" customFormat="1" x14ac:dyDescent="0.2">
      <c r="A53" s="58"/>
      <c r="B53" s="58"/>
      <c r="C53" s="58"/>
      <c r="D53" s="58"/>
      <c r="E53" s="58"/>
      <c r="F53" s="59"/>
      <c r="G53" s="60"/>
      <c r="H53" s="60"/>
      <c r="I53" s="59"/>
      <c r="J53" s="60"/>
      <c r="K53" s="59"/>
      <c r="L53" s="60"/>
      <c r="M53" s="59"/>
      <c r="N53" s="60"/>
      <c r="O53" s="59"/>
      <c r="P53" s="60"/>
      <c r="Q53" s="59"/>
      <c r="R53" s="60"/>
      <c r="S53" s="59"/>
      <c r="T53" s="60"/>
      <c r="U53" s="58"/>
      <c r="W53" s="58"/>
      <c r="X53" s="58"/>
      <c r="Y53" s="58"/>
      <c r="AJ53" s="231"/>
      <c r="AK53" s="231"/>
      <c r="AL53" s="231"/>
      <c r="AM53" s="23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58"/>
      <c r="BE53" s="58"/>
    </row>
    <row r="54" spans="1:57" s="50" customFormat="1" x14ac:dyDescent="0.2">
      <c r="A54" s="58"/>
      <c r="B54" s="58"/>
      <c r="C54" s="58"/>
      <c r="D54" s="58"/>
      <c r="E54" s="58"/>
      <c r="F54" s="59"/>
      <c r="G54" s="60"/>
      <c r="H54" s="60"/>
      <c r="I54" s="59"/>
      <c r="J54" s="60"/>
      <c r="K54" s="59"/>
      <c r="L54" s="60"/>
      <c r="M54" s="59"/>
      <c r="N54" s="60"/>
      <c r="O54" s="59"/>
      <c r="P54" s="60"/>
      <c r="Q54" s="59"/>
      <c r="R54" s="60"/>
      <c r="S54" s="59"/>
      <c r="T54" s="60"/>
      <c r="U54" s="58"/>
      <c r="W54" s="58"/>
      <c r="X54" s="58"/>
      <c r="Y54" s="58"/>
      <c r="AJ54" s="231"/>
      <c r="AK54" s="231"/>
      <c r="AL54" s="231"/>
      <c r="AM54" s="23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58"/>
      <c r="BE54" s="58"/>
    </row>
    <row r="55" spans="1:57" s="50" customFormat="1" x14ac:dyDescent="0.2">
      <c r="A55" s="58"/>
      <c r="B55" s="58"/>
      <c r="C55" s="58"/>
      <c r="D55" s="58"/>
      <c r="E55" s="58"/>
      <c r="F55" s="59"/>
      <c r="G55" s="60"/>
      <c r="H55" s="60"/>
      <c r="I55" s="59"/>
      <c r="J55" s="60"/>
      <c r="K55" s="59"/>
      <c r="L55" s="60"/>
      <c r="M55" s="59"/>
      <c r="N55" s="60"/>
      <c r="O55" s="59"/>
      <c r="P55" s="60"/>
      <c r="Q55" s="59"/>
      <c r="R55" s="60"/>
      <c r="S55" s="59"/>
      <c r="T55" s="60"/>
      <c r="U55" s="58"/>
      <c r="W55" s="58"/>
      <c r="X55" s="58"/>
      <c r="Y55" s="58"/>
      <c r="AJ55" s="231"/>
      <c r="AK55" s="23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58"/>
      <c r="BE55" s="58"/>
    </row>
    <row r="56" spans="1:57" s="50" customFormat="1" x14ac:dyDescent="0.2">
      <c r="A56" s="58"/>
      <c r="B56" s="58"/>
      <c r="C56" s="58"/>
      <c r="D56" s="58"/>
      <c r="E56" s="58"/>
      <c r="F56" s="59"/>
      <c r="G56" s="60"/>
      <c r="H56" s="60"/>
      <c r="I56" s="59"/>
      <c r="J56" s="60"/>
      <c r="K56" s="59"/>
      <c r="L56" s="60"/>
      <c r="M56" s="59"/>
      <c r="N56" s="60"/>
      <c r="O56" s="59"/>
      <c r="P56" s="60"/>
      <c r="Q56" s="59"/>
      <c r="R56" s="60"/>
      <c r="S56" s="59"/>
      <c r="T56" s="60"/>
      <c r="U56" s="58"/>
      <c r="W56" s="58"/>
      <c r="X56" s="58"/>
      <c r="Y56" s="58"/>
      <c r="AJ56" s="231"/>
      <c r="AK56" s="231"/>
      <c r="AL56" s="6"/>
      <c r="AM56" s="6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58"/>
      <c r="BE56" s="58"/>
    </row>
    <row r="57" spans="1:57" s="50" customFormat="1" x14ac:dyDescent="0.2">
      <c r="A57" s="58"/>
      <c r="B57" s="58"/>
      <c r="C57" s="58"/>
      <c r="D57" s="58"/>
      <c r="E57" s="58"/>
      <c r="F57" s="59"/>
      <c r="G57" s="60"/>
      <c r="H57" s="60"/>
      <c r="I57" s="59"/>
      <c r="J57" s="60"/>
      <c r="K57" s="59"/>
      <c r="L57" s="60"/>
      <c r="M57" s="59"/>
      <c r="N57" s="60"/>
      <c r="O57" s="59"/>
      <c r="P57" s="60"/>
      <c r="Q57" s="59"/>
      <c r="R57" s="60"/>
      <c r="S57" s="59"/>
      <c r="T57" s="60"/>
      <c r="U57" s="58"/>
      <c r="W57" s="58"/>
      <c r="X57" s="58"/>
      <c r="Y57" s="58"/>
      <c r="AJ57" s="231"/>
      <c r="AK57" s="231"/>
      <c r="AL57" s="6"/>
      <c r="AM57" s="6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58"/>
      <c r="BE57" s="58"/>
    </row>
    <row r="58" spans="1:57" s="50" customFormat="1" x14ac:dyDescent="0.2">
      <c r="A58" s="58"/>
      <c r="B58" s="58"/>
      <c r="C58" s="58"/>
      <c r="D58" s="58"/>
      <c r="E58" s="58"/>
      <c r="F58" s="59"/>
      <c r="G58" s="60"/>
      <c r="H58" s="60"/>
      <c r="I58" s="59"/>
      <c r="J58" s="60"/>
      <c r="K58" s="59"/>
      <c r="L58" s="60"/>
      <c r="M58" s="59"/>
      <c r="N58" s="60"/>
      <c r="O58" s="59"/>
      <c r="P58" s="60"/>
      <c r="Q58" s="59"/>
      <c r="R58" s="60"/>
      <c r="S58" s="59"/>
      <c r="T58" s="60"/>
      <c r="U58" s="58"/>
      <c r="W58" s="58"/>
      <c r="X58" s="58"/>
      <c r="Y58" s="58"/>
      <c r="AJ58" s="231"/>
      <c r="AK58" s="231"/>
      <c r="AL58" s="6"/>
      <c r="AM58" s="6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58"/>
      <c r="BE58" s="58"/>
    </row>
    <row r="59" spans="1:57" s="58" customFormat="1" x14ac:dyDescent="0.2">
      <c r="F59" s="59"/>
      <c r="G59" s="60"/>
      <c r="H59" s="60"/>
      <c r="I59" s="59"/>
      <c r="J59" s="60"/>
      <c r="K59" s="59"/>
      <c r="L59" s="60"/>
      <c r="M59" s="59"/>
      <c r="N59" s="60"/>
      <c r="O59" s="59"/>
      <c r="P59" s="60"/>
      <c r="Q59" s="59"/>
      <c r="R59" s="60"/>
      <c r="S59" s="59"/>
      <c r="T59" s="60"/>
      <c r="V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231"/>
      <c r="AK59" s="231"/>
      <c r="AL59" s="6"/>
      <c r="AM59" s="6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</row>
    <row r="60" spans="1:57" x14ac:dyDescent="0.2">
      <c r="AJ60" s="231"/>
      <c r="AK60" s="23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</row>
    <row r="61" spans="1:57" x14ac:dyDescent="0.2">
      <c r="AJ61" s="231"/>
      <c r="AK61" s="23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</row>
    <row r="62" spans="1:57" x14ac:dyDescent="0.2">
      <c r="AJ62" s="231"/>
      <c r="AK62" s="23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</row>
    <row r="63" spans="1:57" x14ac:dyDescent="0.2">
      <c r="AJ63" s="231"/>
      <c r="AK63" s="23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</row>
    <row r="64" spans="1:57" x14ac:dyDescent="0.2">
      <c r="AJ64" s="231"/>
      <c r="AK64" s="23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</row>
    <row r="65" spans="36:55" x14ac:dyDescent="0.2">
      <c r="AJ65" s="231"/>
      <c r="AK65" s="23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</row>
    <row r="66" spans="36:55" x14ac:dyDescent="0.2">
      <c r="AJ66" s="231"/>
      <c r="AK66" s="23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</row>
    <row r="67" spans="36:55" x14ac:dyDescent="0.2">
      <c r="AJ67" s="231"/>
      <c r="AK67" s="23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</row>
    <row r="68" spans="36:55" x14ac:dyDescent="0.2">
      <c r="AJ68" s="231"/>
      <c r="AK68" s="23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</row>
    <row r="69" spans="36:55" x14ac:dyDescent="0.2">
      <c r="AJ69" s="231"/>
      <c r="AK69" s="23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</row>
    <row r="70" spans="36:55" x14ac:dyDescent="0.2">
      <c r="AJ70" s="231"/>
      <c r="AK70" s="23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</row>
    <row r="71" spans="36:55" x14ac:dyDescent="0.2">
      <c r="AJ71" s="231"/>
      <c r="AK71" s="23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</row>
    <row r="72" spans="36:55" x14ac:dyDescent="0.2">
      <c r="AJ72" s="231"/>
      <c r="AK72" s="23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</row>
    <row r="73" spans="36:55" x14ac:dyDescent="0.2">
      <c r="BC73" s="61"/>
    </row>
    <row r="74" spans="36:55" x14ac:dyDescent="0.2">
      <c r="BC74" s="61"/>
    </row>
    <row r="75" spans="36:55" x14ac:dyDescent="0.2">
      <c r="BC75" s="61"/>
    </row>
    <row r="76" spans="36:55" x14ac:dyDescent="0.2">
      <c r="BC76" s="61"/>
    </row>
    <row r="77" spans="36:55" x14ac:dyDescent="0.2">
      <c r="BC77" s="61"/>
    </row>
    <row r="78" spans="36:55" x14ac:dyDescent="0.2">
      <c r="BC78" s="61"/>
    </row>
    <row r="79" spans="36:55" x14ac:dyDescent="0.2">
      <c r="BC79" s="61"/>
    </row>
    <row r="80" spans="36:55" x14ac:dyDescent="0.2">
      <c r="BC80" s="61"/>
    </row>
    <row r="81" spans="55:55" x14ac:dyDescent="0.2">
      <c r="BC81" s="61"/>
    </row>
  </sheetData>
  <sortState ref="A10:AM48">
    <sortCondition ref="A10"/>
  </sortState>
  <mergeCells count="18"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  <mergeCell ref="AA8:AC8"/>
    <mergeCell ref="AL8:AM8"/>
    <mergeCell ref="AJ8:AK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5:BE80"/>
  <sheetViews>
    <sheetView zoomScaleNormal="100" workbookViewId="0">
      <pane xSplit="5" ySplit="9" topLeftCell="P10" activePane="bottomRight" state="frozen"/>
      <selection activeCell="B31" sqref="B31"/>
      <selection pane="topRight" activeCell="B31" sqref="B31"/>
      <selection pane="bottomLeft" activeCell="B31" sqref="B31"/>
      <selection pane="bottomRight" activeCell="B34" sqref="B34"/>
    </sheetView>
  </sheetViews>
  <sheetFormatPr baseColWidth="10" defaultColWidth="11.5703125" defaultRowHeight="12.75" x14ac:dyDescent="0.2"/>
  <cols>
    <col min="1" max="1" width="3" style="2" bestFit="1" customWidth="1"/>
    <col min="2" max="2" width="19.140625" style="2" customWidth="1"/>
    <col min="3" max="3" width="6.7109375" style="2" customWidth="1"/>
    <col min="4" max="5" width="11.28515625" style="2" customWidth="1"/>
    <col min="6" max="6" width="4.140625" style="3" customWidth="1"/>
    <col min="7" max="8" width="4.140625" style="4" customWidth="1"/>
    <col min="9" max="9" width="4.140625" style="3" customWidth="1"/>
    <col min="10" max="10" width="4.140625" style="4" customWidth="1"/>
    <col min="11" max="11" width="4.140625" style="3" customWidth="1"/>
    <col min="12" max="12" width="4.140625" style="4" customWidth="1"/>
    <col min="13" max="13" width="4.140625" style="3" customWidth="1"/>
    <col min="14" max="14" width="4.140625" style="4" customWidth="1"/>
    <col min="15" max="15" width="4.140625" style="3" customWidth="1"/>
    <col min="16" max="16" width="4.140625" style="4" customWidth="1"/>
    <col min="17" max="17" width="4.140625" style="3" customWidth="1"/>
    <col min="18" max="18" width="4.140625" style="4" customWidth="1"/>
    <col min="19" max="19" width="4.140625" style="3" customWidth="1"/>
    <col min="20" max="20" width="4.140625" style="4" customWidth="1"/>
    <col min="21" max="21" width="4.140625" style="2" customWidth="1"/>
    <col min="22" max="22" width="4.140625" style="5" customWidth="1"/>
    <col min="23" max="25" width="4.140625" style="2" customWidth="1"/>
    <col min="26" max="35" width="4.7109375" style="5" customWidth="1"/>
    <col min="36" max="36" width="7.5703125" style="6" bestFit="1" customWidth="1"/>
    <col min="37" max="39" width="7.5703125" style="6" customWidth="1"/>
    <col min="40" max="40" width="4" style="2" bestFit="1" customWidth="1"/>
    <col min="41" max="41" width="5" style="2" bestFit="1" customWidth="1"/>
    <col min="42" max="42" width="3.28515625" style="2" bestFit="1" customWidth="1"/>
    <col min="43" max="44" width="4" style="2" bestFit="1" customWidth="1"/>
    <col min="45" max="45" width="5" style="2" bestFit="1" customWidth="1"/>
    <col min="46" max="46" width="3.28515625" style="2" bestFit="1" customWidth="1"/>
    <col min="47" max="48" width="4" style="2" bestFit="1" customWidth="1"/>
    <col min="49" max="49" width="5" style="2" bestFit="1" customWidth="1"/>
    <col min="50" max="51" width="4" style="2" bestFit="1" customWidth="1"/>
    <col min="52" max="52" width="3.28515625" style="2" bestFit="1" customWidth="1"/>
    <col min="53" max="55" width="4" style="2" bestFit="1" customWidth="1"/>
    <col min="56" max="269" width="11.5703125" style="2"/>
    <col min="270" max="270" width="3" style="2" bestFit="1" customWidth="1"/>
    <col min="271" max="271" width="19.140625" style="2" customWidth="1"/>
    <col min="272" max="272" width="6.7109375" style="2" customWidth="1"/>
    <col min="273" max="274" width="11.28515625" style="2" customWidth="1"/>
    <col min="275" max="291" width="4.140625" style="2" customWidth="1"/>
    <col min="292" max="292" width="4.7109375" style="2" customWidth="1"/>
    <col min="293" max="293" width="9.28515625" style="2" customWidth="1"/>
    <col min="294" max="294" width="7.5703125" style="2" bestFit="1" customWidth="1"/>
    <col min="295" max="295" width="7.5703125" style="2" customWidth="1"/>
    <col min="296" max="296" width="4" style="2" bestFit="1" customWidth="1"/>
    <col min="297" max="297" width="5" style="2" bestFit="1" customWidth="1"/>
    <col min="298" max="298" width="3.28515625" style="2" bestFit="1" customWidth="1"/>
    <col min="299" max="300" width="4" style="2" bestFit="1" customWidth="1"/>
    <col min="301" max="301" width="5" style="2" bestFit="1" customWidth="1"/>
    <col min="302" max="302" width="3.28515625" style="2" bestFit="1" customWidth="1"/>
    <col min="303" max="304" width="4" style="2" bestFit="1" customWidth="1"/>
    <col min="305" max="305" width="5" style="2" bestFit="1" customWidth="1"/>
    <col min="306" max="307" width="4" style="2" bestFit="1" customWidth="1"/>
    <col min="308" max="308" width="3.28515625" style="2" bestFit="1" customWidth="1"/>
    <col min="309" max="310" width="4" style="2" bestFit="1" customWidth="1"/>
    <col min="311" max="525" width="11.5703125" style="2"/>
    <col min="526" max="526" width="3" style="2" bestFit="1" customWidth="1"/>
    <col min="527" max="527" width="19.140625" style="2" customWidth="1"/>
    <col min="528" max="528" width="6.7109375" style="2" customWidth="1"/>
    <col min="529" max="530" width="11.28515625" style="2" customWidth="1"/>
    <col min="531" max="547" width="4.140625" style="2" customWidth="1"/>
    <col min="548" max="548" width="4.7109375" style="2" customWidth="1"/>
    <col min="549" max="549" width="9.28515625" style="2" customWidth="1"/>
    <col min="550" max="550" width="7.5703125" style="2" bestFit="1" customWidth="1"/>
    <col min="551" max="551" width="7.5703125" style="2" customWidth="1"/>
    <col min="552" max="552" width="4" style="2" bestFit="1" customWidth="1"/>
    <col min="553" max="553" width="5" style="2" bestFit="1" customWidth="1"/>
    <col min="554" max="554" width="3.28515625" style="2" bestFit="1" customWidth="1"/>
    <col min="555" max="556" width="4" style="2" bestFit="1" customWidth="1"/>
    <col min="557" max="557" width="5" style="2" bestFit="1" customWidth="1"/>
    <col min="558" max="558" width="3.28515625" style="2" bestFit="1" customWidth="1"/>
    <col min="559" max="560" width="4" style="2" bestFit="1" customWidth="1"/>
    <col min="561" max="561" width="5" style="2" bestFit="1" customWidth="1"/>
    <col min="562" max="563" width="4" style="2" bestFit="1" customWidth="1"/>
    <col min="564" max="564" width="3.28515625" style="2" bestFit="1" customWidth="1"/>
    <col min="565" max="566" width="4" style="2" bestFit="1" customWidth="1"/>
    <col min="567" max="781" width="11.5703125" style="2"/>
    <col min="782" max="782" width="3" style="2" bestFit="1" customWidth="1"/>
    <col min="783" max="783" width="19.140625" style="2" customWidth="1"/>
    <col min="784" max="784" width="6.7109375" style="2" customWidth="1"/>
    <col min="785" max="786" width="11.28515625" style="2" customWidth="1"/>
    <col min="787" max="803" width="4.140625" style="2" customWidth="1"/>
    <col min="804" max="804" width="4.7109375" style="2" customWidth="1"/>
    <col min="805" max="805" width="9.28515625" style="2" customWidth="1"/>
    <col min="806" max="806" width="7.5703125" style="2" bestFit="1" customWidth="1"/>
    <col min="807" max="807" width="7.5703125" style="2" customWidth="1"/>
    <col min="808" max="808" width="4" style="2" bestFit="1" customWidth="1"/>
    <col min="809" max="809" width="5" style="2" bestFit="1" customWidth="1"/>
    <col min="810" max="810" width="3.28515625" style="2" bestFit="1" customWidth="1"/>
    <col min="811" max="812" width="4" style="2" bestFit="1" customWidth="1"/>
    <col min="813" max="813" width="5" style="2" bestFit="1" customWidth="1"/>
    <col min="814" max="814" width="3.28515625" style="2" bestFit="1" customWidth="1"/>
    <col min="815" max="816" width="4" style="2" bestFit="1" customWidth="1"/>
    <col min="817" max="817" width="5" style="2" bestFit="1" customWidth="1"/>
    <col min="818" max="819" width="4" style="2" bestFit="1" customWidth="1"/>
    <col min="820" max="820" width="3.28515625" style="2" bestFit="1" customWidth="1"/>
    <col min="821" max="822" width="4" style="2" bestFit="1" customWidth="1"/>
    <col min="823" max="1037" width="11.5703125" style="2"/>
    <col min="1038" max="1038" width="3" style="2" bestFit="1" customWidth="1"/>
    <col min="1039" max="1039" width="19.140625" style="2" customWidth="1"/>
    <col min="1040" max="1040" width="6.7109375" style="2" customWidth="1"/>
    <col min="1041" max="1042" width="11.28515625" style="2" customWidth="1"/>
    <col min="1043" max="1059" width="4.140625" style="2" customWidth="1"/>
    <col min="1060" max="1060" width="4.7109375" style="2" customWidth="1"/>
    <col min="1061" max="1061" width="9.28515625" style="2" customWidth="1"/>
    <col min="1062" max="1062" width="7.5703125" style="2" bestFit="1" customWidth="1"/>
    <col min="1063" max="1063" width="7.5703125" style="2" customWidth="1"/>
    <col min="1064" max="1064" width="4" style="2" bestFit="1" customWidth="1"/>
    <col min="1065" max="1065" width="5" style="2" bestFit="1" customWidth="1"/>
    <col min="1066" max="1066" width="3.28515625" style="2" bestFit="1" customWidth="1"/>
    <col min="1067" max="1068" width="4" style="2" bestFit="1" customWidth="1"/>
    <col min="1069" max="1069" width="5" style="2" bestFit="1" customWidth="1"/>
    <col min="1070" max="1070" width="3.28515625" style="2" bestFit="1" customWidth="1"/>
    <col min="1071" max="1072" width="4" style="2" bestFit="1" customWidth="1"/>
    <col min="1073" max="1073" width="5" style="2" bestFit="1" customWidth="1"/>
    <col min="1074" max="1075" width="4" style="2" bestFit="1" customWidth="1"/>
    <col min="1076" max="1076" width="3.28515625" style="2" bestFit="1" customWidth="1"/>
    <col min="1077" max="1078" width="4" style="2" bestFit="1" customWidth="1"/>
    <col min="1079" max="1293" width="11.5703125" style="2"/>
    <col min="1294" max="1294" width="3" style="2" bestFit="1" customWidth="1"/>
    <col min="1295" max="1295" width="19.140625" style="2" customWidth="1"/>
    <col min="1296" max="1296" width="6.7109375" style="2" customWidth="1"/>
    <col min="1297" max="1298" width="11.28515625" style="2" customWidth="1"/>
    <col min="1299" max="1315" width="4.140625" style="2" customWidth="1"/>
    <col min="1316" max="1316" width="4.7109375" style="2" customWidth="1"/>
    <col min="1317" max="1317" width="9.28515625" style="2" customWidth="1"/>
    <col min="1318" max="1318" width="7.5703125" style="2" bestFit="1" customWidth="1"/>
    <col min="1319" max="1319" width="7.5703125" style="2" customWidth="1"/>
    <col min="1320" max="1320" width="4" style="2" bestFit="1" customWidth="1"/>
    <col min="1321" max="1321" width="5" style="2" bestFit="1" customWidth="1"/>
    <col min="1322" max="1322" width="3.28515625" style="2" bestFit="1" customWidth="1"/>
    <col min="1323" max="1324" width="4" style="2" bestFit="1" customWidth="1"/>
    <col min="1325" max="1325" width="5" style="2" bestFit="1" customWidth="1"/>
    <col min="1326" max="1326" width="3.28515625" style="2" bestFit="1" customWidth="1"/>
    <col min="1327" max="1328" width="4" style="2" bestFit="1" customWidth="1"/>
    <col min="1329" max="1329" width="5" style="2" bestFit="1" customWidth="1"/>
    <col min="1330" max="1331" width="4" style="2" bestFit="1" customWidth="1"/>
    <col min="1332" max="1332" width="3.28515625" style="2" bestFit="1" customWidth="1"/>
    <col min="1333" max="1334" width="4" style="2" bestFit="1" customWidth="1"/>
    <col min="1335" max="1549" width="11.5703125" style="2"/>
    <col min="1550" max="1550" width="3" style="2" bestFit="1" customWidth="1"/>
    <col min="1551" max="1551" width="19.140625" style="2" customWidth="1"/>
    <col min="1552" max="1552" width="6.7109375" style="2" customWidth="1"/>
    <col min="1553" max="1554" width="11.28515625" style="2" customWidth="1"/>
    <col min="1555" max="1571" width="4.140625" style="2" customWidth="1"/>
    <col min="1572" max="1572" width="4.7109375" style="2" customWidth="1"/>
    <col min="1573" max="1573" width="9.28515625" style="2" customWidth="1"/>
    <col min="1574" max="1574" width="7.5703125" style="2" bestFit="1" customWidth="1"/>
    <col min="1575" max="1575" width="7.5703125" style="2" customWidth="1"/>
    <col min="1576" max="1576" width="4" style="2" bestFit="1" customWidth="1"/>
    <col min="1577" max="1577" width="5" style="2" bestFit="1" customWidth="1"/>
    <col min="1578" max="1578" width="3.28515625" style="2" bestFit="1" customWidth="1"/>
    <col min="1579" max="1580" width="4" style="2" bestFit="1" customWidth="1"/>
    <col min="1581" max="1581" width="5" style="2" bestFit="1" customWidth="1"/>
    <col min="1582" max="1582" width="3.28515625" style="2" bestFit="1" customWidth="1"/>
    <col min="1583" max="1584" width="4" style="2" bestFit="1" customWidth="1"/>
    <col min="1585" max="1585" width="5" style="2" bestFit="1" customWidth="1"/>
    <col min="1586" max="1587" width="4" style="2" bestFit="1" customWidth="1"/>
    <col min="1588" max="1588" width="3.28515625" style="2" bestFit="1" customWidth="1"/>
    <col min="1589" max="1590" width="4" style="2" bestFit="1" customWidth="1"/>
    <col min="1591" max="1805" width="11.5703125" style="2"/>
    <col min="1806" max="1806" width="3" style="2" bestFit="1" customWidth="1"/>
    <col min="1807" max="1807" width="19.140625" style="2" customWidth="1"/>
    <col min="1808" max="1808" width="6.7109375" style="2" customWidth="1"/>
    <col min="1809" max="1810" width="11.28515625" style="2" customWidth="1"/>
    <col min="1811" max="1827" width="4.140625" style="2" customWidth="1"/>
    <col min="1828" max="1828" width="4.7109375" style="2" customWidth="1"/>
    <col min="1829" max="1829" width="9.28515625" style="2" customWidth="1"/>
    <col min="1830" max="1830" width="7.5703125" style="2" bestFit="1" customWidth="1"/>
    <col min="1831" max="1831" width="7.5703125" style="2" customWidth="1"/>
    <col min="1832" max="1832" width="4" style="2" bestFit="1" customWidth="1"/>
    <col min="1833" max="1833" width="5" style="2" bestFit="1" customWidth="1"/>
    <col min="1834" max="1834" width="3.28515625" style="2" bestFit="1" customWidth="1"/>
    <col min="1835" max="1836" width="4" style="2" bestFit="1" customWidth="1"/>
    <col min="1837" max="1837" width="5" style="2" bestFit="1" customWidth="1"/>
    <col min="1838" max="1838" width="3.28515625" style="2" bestFit="1" customWidth="1"/>
    <col min="1839" max="1840" width="4" style="2" bestFit="1" customWidth="1"/>
    <col min="1841" max="1841" width="5" style="2" bestFit="1" customWidth="1"/>
    <col min="1842" max="1843" width="4" style="2" bestFit="1" customWidth="1"/>
    <col min="1844" max="1844" width="3.28515625" style="2" bestFit="1" customWidth="1"/>
    <col min="1845" max="1846" width="4" style="2" bestFit="1" customWidth="1"/>
    <col min="1847" max="2061" width="11.5703125" style="2"/>
    <col min="2062" max="2062" width="3" style="2" bestFit="1" customWidth="1"/>
    <col min="2063" max="2063" width="19.140625" style="2" customWidth="1"/>
    <col min="2064" max="2064" width="6.7109375" style="2" customWidth="1"/>
    <col min="2065" max="2066" width="11.28515625" style="2" customWidth="1"/>
    <col min="2067" max="2083" width="4.140625" style="2" customWidth="1"/>
    <col min="2084" max="2084" width="4.7109375" style="2" customWidth="1"/>
    <col min="2085" max="2085" width="9.28515625" style="2" customWidth="1"/>
    <col min="2086" max="2086" width="7.5703125" style="2" bestFit="1" customWidth="1"/>
    <col min="2087" max="2087" width="7.5703125" style="2" customWidth="1"/>
    <col min="2088" max="2088" width="4" style="2" bestFit="1" customWidth="1"/>
    <col min="2089" max="2089" width="5" style="2" bestFit="1" customWidth="1"/>
    <col min="2090" max="2090" width="3.28515625" style="2" bestFit="1" customWidth="1"/>
    <col min="2091" max="2092" width="4" style="2" bestFit="1" customWidth="1"/>
    <col min="2093" max="2093" width="5" style="2" bestFit="1" customWidth="1"/>
    <col min="2094" max="2094" width="3.28515625" style="2" bestFit="1" customWidth="1"/>
    <col min="2095" max="2096" width="4" style="2" bestFit="1" customWidth="1"/>
    <col min="2097" max="2097" width="5" style="2" bestFit="1" customWidth="1"/>
    <col min="2098" max="2099" width="4" style="2" bestFit="1" customWidth="1"/>
    <col min="2100" max="2100" width="3.28515625" style="2" bestFit="1" customWidth="1"/>
    <col min="2101" max="2102" width="4" style="2" bestFit="1" customWidth="1"/>
    <col min="2103" max="2317" width="11.5703125" style="2"/>
    <col min="2318" max="2318" width="3" style="2" bestFit="1" customWidth="1"/>
    <col min="2319" max="2319" width="19.140625" style="2" customWidth="1"/>
    <col min="2320" max="2320" width="6.7109375" style="2" customWidth="1"/>
    <col min="2321" max="2322" width="11.28515625" style="2" customWidth="1"/>
    <col min="2323" max="2339" width="4.140625" style="2" customWidth="1"/>
    <col min="2340" max="2340" width="4.7109375" style="2" customWidth="1"/>
    <col min="2341" max="2341" width="9.28515625" style="2" customWidth="1"/>
    <col min="2342" max="2342" width="7.5703125" style="2" bestFit="1" customWidth="1"/>
    <col min="2343" max="2343" width="7.5703125" style="2" customWidth="1"/>
    <col min="2344" max="2344" width="4" style="2" bestFit="1" customWidth="1"/>
    <col min="2345" max="2345" width="5" style="2" bestFit="1" customWidth="1"/>
    <col min="2346" max="2346" width="3.28515625" style="2" bestFit="1" customWidth="1"/>
    <col min="2347" max="2348" width="4" style="2" bestFit="1" customWidth="1"/>
    <col min="2349" max="2349" width="5" style="2" bestFit="1" customWidth="1"/>
    <col min="2350" max="2350" width="3.28515625" style="2" bestFit="1" customWidth="1"/>
    <col min="2351" max="2352" width="4" style="2" bestFit="1" customWidth="1"/>
    <col min="2353" max="2353" width="5" style="2" bestFit="1" customWidth="1"/>
    <col min="2354" max="2355" width="4" style="2" bestFit="1" customWidth="1"/>
    <col min="2356" max="2356" width="3.28515625" style="2" bestFit="1" customWidth="1"/>
    <col min="2357" max="2358" width="4" style="2" bestFit="1" customWidth="1"/>
    <col min="2359" max="2573" width="11.5703125" style="2"/>
    <col min="2574" max="2574" width="3" style="2" bestFit="1" customWidth="1"/>
    <col min="2575" max="2575" width="19.140625" style="2" customWidth="1"/>
    <col min="2576" max="2576" width="6.7109375" style="2" customWidth="1"/>
    <col min="2577" max="2578" width="11.28515625" style="2" customWidth="1"/>
    <col min="2579" max="2595" width="4.140625" style="2" customWidth="1"/>
    <col min="2596" max="2596" width="4.7109375" style="2" customWidth="1"/>
    <col min="2597" max="2597" width="9.28515625" style="2" customWidth="1"/>
    <col min="2598" max="2598" width="7.5703125" style="2" bestFit="1" customWidth="1"/>
    <col min="2599" max="2599" width="7.5703125" style="2" customWidth="1"/>
    <col min="2600" max="2600" width="4" style="2" bestFit="1" customWidth="1"/>
    <col min="2601" max="2601" width="5" style="2" bestFit="1" customWidth="1"/>
    <col min="2602" max="2602" width="3.28515625" style="2" bestFit="1" customWidth="1"/>
    <col min="2603" max="2604" width="4" style="2" bestFit="1" customWidth="1"/>
    <col min="2605" max="2605" width="5" style="2" bestFit="1" customWidth="1"/>
    <col min="2606" max="2606" width="3.28515625" style="2" bestFit="1" customWidth="1"/>
    <col min="2607" max="2608" width="4" style="2" bestFit="1" customWidth="1"/>
    <col min="2609" max="2609" width="5" style="2" bestFit="1" customWidth="1"/>
    <col min="2610" max="2611" width="4" style="2" bestFit="1" customWidth="1"/>
    <col min="2612" max="2612" width="3.28515625" style="2" bestFit="1" customWidth="1"/>
    <col min="2613" max="2614" width="4" style="2" bestFit="1" customWidth="1"/>
    <col min="2615" max="2829" width="11.5703125" style="2"/>
    <col min="2830" max="2830" width="3" style="2" bestFit="1" customWidth="1"/>
    <col min="2831" max="2831" width="19.140625" style="2" customWidth="1"/>
    <col min="2832" max="2832" width="6.7109375" style="2" customWidth="1"/>
    <col min="2833" max="2834" width="11.28515625" style="2" customWidth="1"/>
    <col min="2835" max="2851" width="4.140625" style="2" customWidth="1"/>
    <col min="2852" max="2852" width="4.7109375" style="2" customWidth="1"/>
    <col min="2853" max="2853" width="9.28515625" style="2" customWidth="1"/>
    <col min="2854" max="2854" width="7.5703125" style="2" bestFit="1" customWidth="1"/>
    <col min="2855" max="2855" width="7.5703125" style="2" customWidth="1"/>
    <col min="2856" max="2856" width="4" style="2" bestFit="1" customWidth="1"/>
    <col min="2857" max="2857" width="5" style="2" bestFit="1" customWidth="1"/>
    <col min="2858" max="2858" width="3.28515625" style="2" bestFit="1" customWidth="1"/>
    <col min="2859" max="2860" width="4" style="2" bestFit="1" customWidth="1"/>
    <col min="2861" max="2861" width="5" style="2" bestFit="1" customWidth="1"/>
    <col min="2862" max="2862" width="3.28515625" style="2" bestFit="1" customWidth="1"/>
    <col min="2863" max="2864" width="4" style="2" bestFit="1" customWidth="1"/>
    <col min="2865" max="2865" width="5" style="2" bestFit="1" customWidth="1"/>
    <col min="2866" max="2867" width="4" style="2" bestFit="1" customWidth="1"/>
    <col min="2868" max="2868" width="3.28515625" style="2" bestFit="1" customWidth="1"/>
    <col min="2869" max="2870" width="4" style="2" bestFit="1" customWidth="1"/>
    <col min="2871" max="3085" width="11.5703125" style="2"/>
    <col min="3086" max="3086" width="3" style="2" bestFit="1" customWidth="1"/>
    <col min="3087" max="3087" width="19.140625" style="2" customWidth="1"/>
    <col min="3088" max="3088" width="6.7109375" style="2" customWidth="1"/>
    <col min="3089" max="3090" width="11.28515625" style="2" customWidth="1"/>
    <col min="3091" max="3107" width="4.140625" style="2" customWidth="1"/>
    <col min="3108" max="3108" width="4.7109375" style="2" customWidth="1"/>
    <col min="3109" max="3109" width="9.28515625" style="2" customWidth="1"/>
    <col min="3110" max="3110" width="7.5703125" style="2" bestFit="1" customWidth="1"/>
    <col min="3111" max="3111" width="7.5703125" style="2" customWidth="1"/>
    <col min="3112" max="3112" width="4" style="2" bestFit="1" customWidth="1"/>
    <col min="3113" max="3113" width="5" style="2" bestFit="1" customWidth="1"/>
    <col min="3114" max="3114" width="3.28515625" style="2" bestFit="1" customWidth="1"/>
    <col min="3115" max="3116" width="4" style="2" bestFit="1" customWidth="1"/>
    <col min="3117" max="3117" width="5" style="2" bestFit="1" customWidth="1"/>
    <col min="3118" max="3118" width="3.28515625" style="2" bestFit="1" customWidth="1"/>
    <col min="3119" max="3120" width="4" style="2" bestFit="1" customWidth="1"/>
    <col min="3121" max="3121" width="5" style="2" bestFit="1" customWidth="1"/>
    <col min="3122" max="3123" width="4" style="2" bestFit="1" customWidth="1"/>
    <col min="3124" max="3124" width="3.28515625" style="2" bestFit="1" customWidth="1"/>
    <col min="3125" max="3126" width="4" style="2" bestFit="1" customWidth="1"/>
    <col min="3127" max="3341" width="11.5703125" style="2"/>
    <col min="3342" max="3342" width="3" style="2" bestFit="1" customWidth="1"/>
    <col min="3343" max="3343" width="19.140625" style="2" customWidth="1"/>
    <col min="3344" max="3344" width="6.7109375" style="2" customWidth="1"/>
    <col min="3345" max="3346" width="11.28515625" style="2" customWidth="1"/>
    <col min="3347" max="3363" width="4.140625" style="2" customWidth="1"/>
    <col min="3364" max="3364" width="4.7109375" style="2" customWidth="1"/>
    <col min="3365" max="3365" width="9.28515625" style="2" customWidth="1"/>
    <col min="3366" max="3366" width="7.5703125" style="2" bestFit="1" customWidth="1"/>
    <col min="3367" max="3367" width="7.5703125" style="2" customWidth="1"/>
    <col min="3368" max="3368" width="4" style="2" bestFit="1" customWidth="1"/>
    <col min="3369" max="3369" width="5" style="2" bestFit="1" customWidth="1"/>
    <col min="3370" max="3370" width="3.28515625" style="2" bestFit="1" customWidth="1"/>
    <col min="3371" max="3372" width="4" style="2" bestFit="1" customWidth="1"/>
    <col min="3373" max="3373" width="5" style="2" bestFit="1" customWidth="1"/>
    <col min="3374" max="3374" width="3.28515625" style="2" bestFit="1" customWidth="1"/>
    <col min="3375" max="3376" width="4" style="2" bestFit="1" customWidth="1"/>
    <col min="3377" max="3377" width="5" style="2" bestFit="1" customWidth="1"/>
    <col min="3378" max="3379" width="4" style="2" bestFit="1" customWidth="1"/>
    <col min="3380" max="3380" width="3.28515625" style="2" bestFit="1" customWidth="1"/>
    <col min="3381" max="3382" width="4" style="2" bestFit="1" customWidth="1"/>
    <col min="3383" max="3597" width="11.5703125" style="2"/>
    <col min="3598" max="3598" width="3" style="2" bestFit="1" customWidth="1"/>
    <col min="3599" max="3599" width="19.140625" style="2" customWidth="1"/>
    <col min="3600" max="3600" width="6.7109375" style="2" customWidth="1"/>
    <col min="3601" max="3602" width="11.28515625" style="2" customWidth="1"/>
    <col min="3603" max="3619" width="4.140625" style="2" customWidth="1"/>
    <col min="3620" max="3620" width="4.7109375" style="2" customWidth="1"/>
    <col min="3621" max="3621" width="9.28515625" style="2" customWidth="1"/>
    <col min="3622" max="3622" width="7.5703125" style="2" bestFit="1" customWidth="1"/>
    <col min="3623" max="3623" width="7.5703125" style="2" customWidth="1"/>
    <col min="3624" max="3624" width="4" style="2" bestFit="1" customWidth="1"/>
    <col min="3625" max="3625" width="5" style="2" bestFit="1" customWidth="1"/>
    <col min="3626" max="3626" width="3.28515625" style="2" bestFit="1" customWidth="1"/>
    <col min="3627" max="3628" width="4" style="2" bestFit="1" customWidth="1"/>
    <col min="3629" max="3629" width="5" style="2" bestFit="1" customWidth="1"/>
    <col min="3630" max="3630" width="3.28515625" style="2" bestFit="1" customWidth="1"/>
    <col min="3631" max="3632" width="4" style="2" bestFit="1" customWidth="1"/>
    <col min="3633" max="3633" width="5" style="2" bestFit="1" customWidth="1"/>
    <col min="3634" max="3635" width="4" style="2" bestFit="1" customWidth="1"/>
    <col min="3636" max="3636" width="3.28515625" style="2" bestFit="1" customWidth="1"/>
    <col min="3637" max="3638" width="4" style="2" bestFit="1" customWidth="1"/>
    <col min="3639" max="3853" width="11.5703125" style="2"/>
    <col min="3854" max="3854" width="3" style="2" bestFit="1" customWidth="1"/>
    <col min="3855" max="3855" width="19.140625" style="2" customWidth="1"/>
    <col min="3856" max="3856" width="6.7109375" style="2" customWidth="1"/>
    <col min="3857" max="3858" width="11.28515625" style="2" customWidth="1"/>
    <col min="3859" max="3875" width="4.140625" style="2" customWidth="1"/>
    <col min="3876" max="3876" width="4.7109375" style="2" customWidth="1"/>
    <col min="3877" max="3877" width="9.28515625" style="2" customWidth="1"/>
    <col min="3878" max="3878" width="7.5703125" style="2" bestFit="1" customWidth="1"/>
    <col min="3879" max="3879" width="7.5703125" style="2" customWidth="1"/>
    <col min="3880" max="3880" width="4" style="2" bestFit="1" customWidth="1"/>
    <col min="3881" max="3881" width="5" style="2" bestFit="1" customWidth="1"/>
    <col min="3882" max="3882" width="3.28515625" style="2" bestFit="1" customWidth="1"/>
    <col min="3883" max="3884" width="4" style="2" bestFit="1" customWidth="1"/>
    <col min="3885" max="3885" width="5" style="2" bestFit="1" customWidth="1"/>
    <col min="3886" max="3886" width="3.28515625" style="2" bestFit="1" customWidth="1"/>
    <col min="3887" max="3888" width="4" style="2" bestFit="1" customWidth="1"/>
    <col min="3889" max="3889" width="5" style="2" bestFit="1" customWidth="1"/>
    <col min="3890" max="3891" width="4" style="2" bestFit="1" customWidth="1"/>
    <col min="3892" max="3892" width="3.28515625" style="2" bestFit="1" customWidth="1"/>
    <col min="3893" max="3894" width="4" style="2" bestFit="1" customWidth="1"/>
    <col min="3895" max="4109" width="11.5703125" style="2"/>
    <col min="4110" max="4110" width="3" style="2" bestFit="1" customWidth="1"/>
    <col min="4111" max="4111" width="19.140625" style="2" customWidth="1"/>
    <col min="4112" max="4112" width="6.7109375" style="2" customWidth="1"/>
    <col min="4113" max="4114" width="11.28515625" style="2" customWidth="1"/>
    <col min="4115" max="4131" width="4.140625" style="2" customWidth="1"/>
    <col min="4132" max="4132" width="4.7109375" style="2" customWidth="1"/>
    <col min="4133" max="4133" width="9.28515625" style="2" customWidth="1"/>
    <col min="4134" max="4134" width="7.5703125" style="2" bestFit="1" customWidth="1"/>
    <col min="4135" max="4135" width="7.5703125" style="2" customWidth="1"/>
    <col min="4136" max="4136" width="4" style="2" bestFit="1" customWidth="1"/>
    <col min="4137" max="4137" width="5" style="2" bestFit="1" customWidth="1"/>
    <col min="4138" max="4138" width="3.28515625" style="2" bestFit="1" customWidth="1"/>
    <col min="4139" max="4140" width="4" style="2" bestFit="1" customWidth="1"/>
    <col min="4141" max="4141" width="5" style="2" bestFit="1" customWidth="1"/>
    <col min="4142" max="4142" width="3.28515625" style="2" bestFit="1" customWidth="1"/>
    <col min="4143" max="4144" width="4" style="2" bestFit="1" customWidth="1"/>
    <col min="4145" max="4145" width="5" style="2" bestFit="1" customWidth="1"/>
    <col min="4146" max="4147" width="4" style="2" bestFit="1" customWidth="1"/>
    <col min="4148" max="4148" width="3.28515625" style="2" bestFit="1" customWidth="1"/>
    <col min="4149" max="4150" width="4" style="2" bestFit="1" customWidth="1"/>
    <col min="4151" max="4365" width="11.5703125" style="2"/>
    <col min="4366" max="4366" width="3" style="2" bestFit="1" customWidth="1"/>
    <col min="4367" max="4367" width="19.140625" style="2" customWidth="1"/>
    <col min="4368" max="4368" width="6.7109375" style="2" customWidth="1"/>
    <col min="4369" max="4370" width="11.28515625" style="2" customWidth="1"/>
    <col min="4371" max="4387" width="4.140625" style="2" customWidth="1"/>
    <col min="4388" max="4388" width="4.7109375" style="2" customWidth="1"/>
    <col min="4389" max="4389" width="9.28515625" style="2" customWidth="1"/>
    <col min="4390" max="4390" width="7.5703125" style="2" bestFit="1" customWidth="1"/>
    <col min="4391" max="4391" width="7.5703125" style="2" customWidth="1"/>
    <col min="4392" max="4392" width="4" style="2" bestFit="1" customWidth="1"/>
    <col min="4393" max="4393" width="5" style="2" bestFit="1" customWidth="1"/>
    <col min="4394" max="4394" width="3.28515625" style="2" bestFit="1" customWidth="1"/>
    <col min="4395" max="4396" width="4" style="2" bestFit="1" customWidth="1"/>
    <col min="4397" max="4397" width="5" style="2" bestFit="1" customWidth="1"/>
    <col min="4398" max="4398" width="3.28515625" style="2" bestFit="1" customWidth="1"/>
    <col min="4399" max="4400" width="4" style="2" bestFit="1" customWidth="1"/>
    <col min="4401" max="4401" width="5" style="2" bestFit="1" customWidth="1"/>
    <col min="4402" max="4403" width="4" style="2" bestFit="1" customWidth="1"/>
    <col min="4404" max="4404" width="3.28515625" style="2" bestFit="1" customWidth="1"/>
    <col min="4405" max="4406" width="4" style="2" bestFit="1" customWidth="1"/>
    <col min="4407" max="4621" width="11.5703125" style="2"/>
    <col min="4622" max="4622" width="3" style="2" bestFit="1" customWidth="1"/>
    <col min="4623" max="4623" width="19.140625" style="2" customWidth="1"/>
    <col min="4624" max="4624" width="6.7109375" style="2" customWidth="1"/>
    <col min="4625" max="4626" width="11.28515625" style="2" customWidth="1"/>
    <col min="4627" max="4643" width="4.140625" style="2" customWidth="1"/>
    <col min="4644" max="4644" width="4.7109375" style="2" customWidth="1"/>
    <col min="4645" max="4645" width="9.28515625" style="2" customWidth="1"/>
    <col min="4646" max="4646" width="7.5703125" style="2" bestFit="1" customWidth="1"/>
    <col min="4647" max="4647" width="7.5703125" style="2" customWidth="1"/>
    <col min="4648" max="4648" width="4" style="2" bestFit="1" customWidth="1"/>
    <col min="4649" max="4649" width="5" style="2" bestFit="1" customWidth="1"/>
    <col min="4650" max="4650" width="3.28515625" style="2" bestFit="1" customWidth="1"/>
    <col min="4651" max="4652" width="4" style="2" bestFit="1" customWidth="1"/>
    <col min="4653" max="4653" width="5" style="2" bestFit="1" customWidth="1"/>
    <col min="4654" max="4654" width="3.28515625" style="2" bestFit="1" customWidth="1"/>
    <col min="4655" max="4656" width="4" style="2" bestFit="1" customWidth="1"/>
    <col min="4657" max="4657" width="5" style="2" bestFit="1" customWidth="1"/>
    <col min="4658" max="4659" width="4" style="2" bestFit="1" customWidth="1"/>
    <col min="4660" max="4660" width="3.28515625" style="2" bestFit="1" customWidth="1"/>
    <col min="4661" max="4662" width="4" style="2" bestFit="1" customWidth="1"/>
    <col min="4663" max="4877" width="11.5703125" style="2"/>
    <col min="4878" max="4878" width="3" style="2" bestFit="1" customWidth="1"/>
    <col min="4879" max="4879" width="19.140625" style="2" customWidth="1"/>
    <col min="4880" max="4880" width="6.7109375" style="2" customWidth="1"/>
    <col min="4881" max="4882" width="11.28515625" style="2" customWidth="1"/>
    <col min="4883" max="4899" width="4.140625" style="2" customWidth="1"/>
    <col min="4900" max="4900" width="4.7109375" style="2" customWidth="1"/>
    <col min="4901" max="4901" width="9.28515625" style="2" customWidth="1"/>
    <col min="4902" max="4902" width="7.5703125" style="2" bestFit="1" customWidth="1"/>
    <col min="4903" max="4903" width="7.5703125" style="2" customWidth="1"/>
    <col min="4904" max="4904" width="4" style="2" bestFit="1" customWidth="1"/>
    <col min="4905" max="4905" width="5" style="2" bestFit="1" customWidth="1"/>
    <col min="4906" max="4906" width="3.28515625" style="2" bestFit="1" customWidth="1"/>
    <col min="4907" max="4908" width="4" style="2" bestFit="1" customWidth="1"/>
    <col min="4909" max="4909" width="5" style="2" bestFit="1" customWidth="1"/>
    <col min="4910" max="4910" width="3.28515625" style="2" bestFit="1" customWidth="1"/>
    <col min="4911" max="4912" width="4" style="2" bestFit="1" customWidth="1"/>
    <col min="4913" max="4913" width="5" style="2" bestFit="1" customWidth="1"/>
    <col min="4914" max="4915" width="4" style="2" bestFit="1" customWidth="1"/>
    <col min="4916" max="4916" width="3.28515625" style="2" bestFit="1" customWidth="1"/>
    <col min="4917" max="4918" width="4" style="2" bestFit="1" customWidth="1"/>
    <col min="4919" max="5133" width="11.5703125" style="2"/>
    <col min="5134" max="5134" width="3" style="2" bestFit="1" customWidth="1"/>
    <col min="5135" max="5135" width="19.140625" style="2" customWidth="1"/>
    <col min="5136" max="5136" width="6.7109375" style="2" customWidth="1"/>
    <col min="5137" max="5138" width="11.28515625" style="2" customWidth="1"/>
    <col min="5139" max="5155" width="4.140625" style="2" customWidth="1"/>
    <col min="5156" max="5156" width="4.7109375" style="2" customWidth="1"/>
    <col min="5157" max="5157" width="9.28515625" style="2" customWidth="1"/>
    <col min="5158" max="5158" width="7.5703125" style="2" bestFit="1" customWidth="1"/>
    <col min="5159" max="5159" width="7.5703125" style="2" customWidth="1"/>
    <col min="5160" max="5160" width="4" style="2" bestFit="1" customWidth="1"/>
    <col min="5161" max="5161" width="5" style="2" bestFit="1" customWidth="1"/>
    <col min="5162" max="5162" width="3.28515625" style="2" bestFit="1" customWidth="1"/>
    <col min="5163" max="5164" width="4" style="2" bestFit="1" customWidth="1"/>
    <col min="5165" max="5165" width="5" style="2" bestFit="1" customWidth="1"/>
    <col min="5166" max="5166" width="3.28515625" style="2" bestFit="1" customWidth="1"/>
    <col min="5167" max="5168" width="4" style="2" bestFit="1" customWidth="1"/>
    <col min="5169" max="5169" width="5" style="2" bestFit="1" customWidth="1"/>
    <col min="5170" max="5171" width="4" style="2" bestFit="1" customWidth="1"/>
    <col min="5172" max="5172" width="3.28515625" style="2" bestFit="1" customWidth="1"/>
    <col min="5173" max="5174" width="4" style="2" bestFit="1" customWidth="1"/>
    <col min="5175" max="5389" width="11.5703125" style="2"/>
    <col min="5390" max="5390" width="3" style="2" bestFit="1" customWidth="1"/>
    <col min="5391" max="5391" width="19.140625" style="2" customWidth="1"/>
    <col min="5392" max="5392" width="6.7109375" style="2" customWidth="1"/>
    <col min="5393" max="5394" width="11.28515625" style="2" customWidth="1"/>
    <col min="5395" max="5411" width="4.140625" style="2" customWidth="1"/>
    <col min="5412" max="5412" width="4.7109375" style="2" customWidth="1"/>
    <col min="5413" max="5413" width="9.28515625" style="2" customWidth="1"/>
    <col min="5414" max="5414" width="7.5703125" style="2" bestFit="1" customWidth="1"/>
    <col min="5415" max="5415" width="7.5703125" style="2" customWidth="1"/>
    <col min="5416" max="5416" width="4" style="2" bestFit="1" customWidth="1"/>
    <col min="5417" max="5417" width="5" style="2" bestFit="1" customWidth="1"/>
    <col min="5418" max="5418" width="3.28515625" style="2" bestFit="1" customWidth="1"/>
    <col min="5419" max="5420" width="4" style="2" bestFit="1" customWidth="1"/>
    <col min="5421" max="5421" width="5" style="2" bestFit="1" customWidth="1"/>
    <col min="5422" max="5422" width="3.28515625" style="2" bestFit="1" customWidth="1"/>
    <col min="5423" max="5424" width="4" style="2" bestFit="1" customWidth="1"/>
    <col min="5425" max="5425" width="5" style="2" bestFit="1" customWidth="1"/>
    <col min="5426" max="5427" width="4" style="2" bestFit="1" customWidth="1"/>
    <col min="5428" max="5428" width="3.28515625" style="2" bestFit="1" customWidth="1"/>
    <col min="5429" max="5430" width="4" style="2" bestFit="1" customWidth="1"/>
    <col min="5431" max="5645" width="11.5703125" style="2"/>
    <col min="5646" max="5646" width="3" style="2" bestFit="1" customWidth="1"/>
    <col min="5647" max="5647" width="19.140625" style="2" customWidth="1"/>
    <col min="5648" max="5648" width="6.7109375" style="2" customWidth="1"/>
    <col min="5649" max="5650" width="11.28515625" style="2" customWidth="1"/>
    <col min="5651" max="5667" width="4.140625" style="2" customWidth="1"/>
    <col min="5668" max="5668" width="4.7109375" style="2" customWidth="1"/>
    <col min="5669" max="5669" width="9.28515625" style="2" customWidth="1"/>
    <col min="5670" max="5670" width="7.5703125" style="2" bestFit="1" customWidth="1"/>
    <col min="5671" max="5671" width="7.5703125" style="2" customWidth="1"/>
    <col min="5672" max="5672" width="4" style="2" bestFit="1" customWidth="1"/>
    <col min="5673" max="5673" width="5" style="2" bestFit="1" customWidth="1"/>
    <col min="5674" max="5674" width="3.28515625" style="2" bestFit="1" customWidth="1"/>
    <col min="5675" max="5676" width="4" style="2" bestFit="1" customWidth="1"/>
    <col min="5677" max="5677" width="5" style="2" bestFit="1" customWidth="1"/>
    <col min="5678" max="5678" width="3.28515625" style="2" bestFit="1" customWidth="1"/>
    <col min="5679" max="5680" width="4" style="2" bestFit="1" customWidth="1"/>
    <col min="5681" max="5681" width="5" style="2" bestFit="1" customWidth="1"/>
    <col min="5682" max="5683" width="4" style="2" bestFit="1" customWidth="1"/>
    <col min="5684" max="5684" width="3.28515625" style="2" bestFit="1" customWidth="1"/>
    <col min="5685" max="5686" width="4" style="2" bestFit="1" customWidth="1"/>
    <col min="5687" max="5901" width="11.5703125" style="2"/>
    <col min="5902" max="5902" width="3" style="2" bestFit="1" customWidth="1"/>
    <col min="5903" max="5903" width="19.140625" style="2" customWidth="1"/>
    <col min="5904" max="5904" width="6.7109375" style="2" customWidth="1"/>
    <col min="5905" max="5906" width="11.28515625" style="2" customWidth="1"/>
    <col min="5907" max="5923" width="4.140625" style="2" customWidth="1"/>
    <col min="5924" max="5924" width="4.7109375" style="2" customWidth="1"/>
    <col min="5925" max="5925" width="9.28515625" style="2" customWidth="1"/>
    <col min="5926" max="5926" width="7.5703125" style="2" bestFit="1" customWidth="1"/>
    <col min="5927" max="5927" width="7.5703125" style="2" customWidth="1"/>
    <col min="5928" max="5928" width="4" style="2" bestFit="1" customWidth="1"/>
    <col min="5929" max="5929" width="5" style="2" bestFit="1" customWidth="1"/>
    <col min="5930" max="5930" width="3.28515625" style="2" bestFit="1" customWidth="1"/>
    <col min="5931" max="5932" width="4" style="2" bestFit="1" customWidth="1"/>
    <col min="5933" max="5933" width="5" style="2" bestFit="1" customWidth="1"/>
    <col min="5934" max="5934" width="3.28515625" style="2" bestFit="1" customWidth="1"/>
    <col min="5935" max="5936" width="4" style="2" bestFit="1" customWidth="1"/>
    <col min="5937" max="5937" width="5" style="2" bestFit="1" customWidth="1"/>
    <col min="5938" max="5939" width="4" style="2" bestFit="1" customWidth="1"/>
    <col min="5940" max="5940" width="3.28515625" style="2" bestFit="1" customWidth="1"/>
    <col min="5941" max="5942" width="4" style="2" bestFit="1" customWidth="1"/>
    <col min="5943" max="6157" width="11.5703125" style="2"/>
    <col min="6158" max="6158" width="3" style="2" bestFit="1" customWidth="1"/>
    <col min="6159" max="6159" width="19.140625" style="2" customWidth="1"/>
    <col min="6160" max="6160" width="6.7109375" style="2" customWidth="1"/>
    <col min="6161" max="6162" width="11.28515625" style="2" customWidth="1"/>
    <col min="6163" max="6179" width="4.140625" style="2" customWidth="1"/>
    <col min="6180" max="6180" width="4.7109375" style="2" customWidth="1"/>
    <col min="6181" max="6181" width="9.28515625" style="2" customWidth="1"/>
    <col min="6182" max="6182" width="7.5703125" style="2" bestFit="1" customWidth="1"/>
    <col min="6183" max="6183" width="7.5703125" style="2" customWidth="1"/>
    <col min="6184" max="6184" width="4" style="2" bestFit="1" customWidth="1"/>
    <col min="6185" max="6185" width="5" style="2" bestFit="1" customWidth="1"/>
    <col min="6186" max="6186" width="3.28515625" style="2" bestFit="1" customWidth="1"/>
    <col min="6187" max="6188" width="4" style="2" bestFit="1" customWidth="1"/>
    <col min="6189" max="6189" width="5" style="2" bestFit="1" customWidth="1"/>
    <col min="6190" max="6190" width="3.28515625" style="2" bestFit="1" customWidth="1"/>
    <col min="6191" max="6192" width="4" style="2" bestFit="1" customWidth="1"/>
    <col min="6193" max="6193" width="5" style="2" bestFit="1" customWidth="1"/>
    <col min="6194" max="6195" width="4" style="2" bestFit="1" customWidth="1"/>
    <col min="6196" max="6196" width="3.28515625" style="2" bestFit="1" customWidth="1"/>
    <col min="6197" max="6198" width="4" style="2" bestFit="1" customWidth="1"/>
    <col min="6199" max="6413" width="11.5703125" style="2"/>
    <col min="6414" max="6414" width="3" style="2" bestFit="1" customWidth="1"/>
    <col min="6415" max="6415" width="19.140625" style="2" customWidth="1"/>
    <col min="6416" max="6416" width="6.7109375" style="2" customWidth="1"/>
    <col min="6417" max="6418" width="11.28515625" style="2" customWidth="1"/>
    <col min="6419" max="6435" width="4.140625" style="2" customWidth="1"/>
    <col min="6436" max="6436" width="4.7109375" style="2" customWidth="1"/>
    <col min="6437" max="6437" width="9.28515625" style="2" customWidth="1"/>
    <col min="6438" max="6438" width="7.5703125" style="2" bestFit="1" customWidth="1"/>
    <col min="6439" max="6439" width="7.5703125" style="2" customWidth="1"/>
    <col min="6440" max="6440" width="4" style="2" bestFit="1" customWidth="1"/>
    <col min="6441" max="6441" width="5" style="2" bestFit="1" customWidth="1"/>
    <col min="6442" max="6442" width="3.28515625" style="2" bestFit="1" customWidth="1"/>
    <col min="6443" max="6444" width="4" style="2" bestFit="1" customWidth="1"/>
    <col min="6445" max="6445" width="5" style="2" bestFit="1" customWidth="1"/>
    <col min="6446" max="6446" width="3.28515625" style="2" bestFit="1" customWidth="1"/>
    <col min="6447" max="6448" width="4" style="2" bestFit="1" customWidth="1"/>
    <col min="6449" max="6449" width="5" style="2" bestFit="1" customWidth="1"/>
    <col min="6450" max="6451" width="4" style="2" bestFit="1" customWidth="1"/>
    <col min="6452" max="6452" width="3.28515625" style="2" bestFit="1" customWidth="1"/>
    <col min="6453" max="6454" width="4" style="2" bestFit="1" customWidth="1"/>
    <col min="6455" max="6669" width="11.5703125" style="2"/>
    <col min="6670" max="6670" width="3" style="2" bestFit="1" customWidth="1"/>
    <col min="6671" max="6671" width="19.140625" style="2" customWidth="1"/>
    <col min="6672" max="6672" width="6.7109375" style="2" customWidth="1"/>
    <col min="6673" max="6674" width="11.28515625" style="2" customWidth="1"/>
    <col min="6675" max="6691" width="4.140625" style="2" customWidth="1"/>
    <col min="6692" max="6692" width="4.7109375" style="2" customWidth="1"/>
    <col min="6693" max="6693" width="9.28515625" style="2" customWidth="1"/>
    <col min="6694" max="6694" width="7.5703125" style="2" bestFit="1" customWidth="1"/>
    <col min="6695" max="6695" width="7.5703125" style="2" customWidth="1"/>
    <col min="6696" max="6696" width="4" style="2" bestFit="1" customWidth="1"/>
    <col min="6697" max="6697" width="5" style="2" bestFit="1" customWidth="1"/>
    <col min="6698" max="6698" width="3.28515625" style="2" bestFit="1" customWidth="1"/>
    <col min="6699" max="6700" width="4" style="2" bestFit="1" customWidth="1"/>
    <col min="6701" max="6701" width="5" style="2" bestFit="1" customWidth="1"/>
    <col min="6702" max="6702" width="3.28515625" style="2" bestFit="1" customWidth="1"/>
    <col min="6703" max="6704" width="4" style="2" bestFit="1" customWidth="1"/>
    <col min="6705" max="6705" width="5" style="2" bestFit="1" customWidth="1"/>
    <col min="6706" max="6707" width="4" style="2" bestFit="1" customWidth="1"/>
    <col min="6708" max="6708" width="3.28515625" style="2" bestFit="1" customWidth="1"/>
    <col min="6709" max="6710" width="4" style="2" bestFit="1" customWidth="1"/>
    <col min="6711" max="6925" width="11.5703125" style="2"/>
    <col min="6926" max="6926" width="3" style="2" bestFit="1" customWidth="1"/>
    <col min="6927" max="6927" width="19.140625" style="2" customWidth="1"/>
    <col min="6928" max="6928" width="6.7109375" style="2" customWidth="1"/>
    <col min="6929" max="6930" width="11.28515625" style="2" customWidth="1"/>
    <col min="6931" max="6947" width="4.140625" style="2" customWidth="1"/>
    <col min="6948" max="6948" width="4.7109375" style="2" customWidth="1"/>
    <col min="6949" max="6949" width="9.28515625" style="2" customWidth="1"/>
    <col min="6950" max="6950" width="7.5703125" style="2" bestFit="1" customWidth="1"/>
    <col min="6951" max="6951" width="7.5703125" style="2" customWidth="1"/>
    <col min="6952" max="6952" width="4" style="2" bestFit="1" customWidth="1"/>
    <col min="6953" max="6953" width="5" style="2" bestFit="1" customWidth="1"/>
    <col min="6954" max="6954" width="3.28515625" style="2" bestFit="1" customWidth="1"/>
    <col min="6955" max="6956" width="4" style="2" bestFit="1" customWidth="1"/>
    <col min="6957" max="6957" width="5" style="2" bestFit="1" customWidth="1"/>
    <col min="6958" max="6958" width="3.28515625" style="2" bestFit="1" customWidth="1"/>
    <col min="6959" max="6960" width="4" style="2" bestFit="1" customWidth="1"/>
    <col min="6961" max="6961" width="5" style="2" bestFit="1" customWidth="1"/>
    <col min="6962" max="6963" width="4" style="2" bestFit="1" customWidth="1"/>
    <col min="6964" max="6964" width="3.28515625" style="2" bestFit="1" customWidth="1"/>
    <col min="6965" max="6966" width="4" style="2" bestFit="1" customWidth="1"/>
    <col min="6967" max="7181" width="11.5703125" style="2"/>
    <col min="7182" max="7182" width="3" style="2" bestFit="1" customWidth="1"/>
    <col min="7183" max="7183" width="19.140625" style="2" customWidth="1"/>
    <col min="7184" max="7184" width="6.7109375" style="2" customWidth="1"/>
    <col min="7185" max="7186" width="11.28515625" style="2" customWidth="1"/>
    <col min="7187" max="7203" width="4.140625" style="2" customWidth="1"/>
    <col min="7204" max="7204" width="4.7109375" style="2" customWidth="1"/>
    <col min="7205" max="7205" width="9.28515625" style="2" customWidth="1"/>
    <col min="7206" max="7206" width="7.5703125" style="2" bestFit="1" customWidth="1"/>
    <col min="7207" max="7207" width="7.5703125" style="2" customWidth="1"/>
    <col min="7208" max="7208" width="4" style="2" bestFit="1" customWidth="1"/>
    <col min="7209" max="7209" width="5" style="2" bestFit="1" customWidth="1"/>
    <col min="7210" max="7210" width="3.28515625" style="2" bestFit="1" customWidth="1"/>
    <col min="7211" max="7212" width="4" style="2" bestFit="1" customWidth="1"/>
    <col min="7213" max="7213" width="5" style="2" bestFit="1" customWidth="1"/>
    <col min="7214" max="7214" width="3.28515625" style="2" bestFit="1" customWidth="1"/>
    <col min="7215" max="7216" width="4" style="2" bestFit="1" customWidth="1"/>
    <col min="7217" max="7217" width="5" style="2" bestFit="1" customWidth="1"/>
    <col min="7218" max="7219" width="4" style="2" bestFit="1" customWidth="1"/>
    <col min="7220" max="7220" width="3.28515625" style="2" bestFit="1" customWidth="1"/>
    <col min="7221" max="7222" width="4" style="2" bestFit="1" customWidth="1"/>
    <col min="7223" max="7437" width="11.5703125" style="2"/>
    <col min="7438" max="7438" width="3" style="2" bestFit="1" customWidth="1"/>
    <col min="7439" max="7439" width="19.140625" style="2" customWidth="1"/>
    <col min="7440" max="7440" width="6.7109375" style="2" customWidth="1"/>
    <col min="7441" max="7442" width="11.28515625" style="2" customWidth="1"/>
    <col min="7443" max="7459" width="4.140625" style="2" customWidth="1"/>
    <col min="7460" max="7460" width="4.7109375" style="2" customWidth="1"/>
    <col min="7461" max="7461" width="9.28515625" style="2" customWidth="1"/>
    <col min="7462" max="7462" width="7.5703125" style="2" bestFit="1" customWidth="1"/>
    <col min="7463" max="7463" width="7.5703125" style="2" customWidth="1"/>
    <col min="7464" max="7464" width="4" style="2" bestFit="1" customWidth="1"/>
    <col min="7465" max="7465" width="5" style="2" bestFit="1" customWidth="1"/>
    <col min="7466" max="7466" width="3.28515625" style="2" bestFit="1" customWidth="1"/>
    <col min="7467" max="7468" width="4" style="2" bestFit="1" customWidth="1"/>
    <col min="7469" max="7469" width="5" style="2" bestFit="1" customWidth="1"/>
    <col min="7470" max="7470" width="3.28515625" style="2" bestFit="1" customWidth="1"/>
    <col min="7471" max="7472" width="4" style="2" bestFit="1" customWidth="1"/>
    <col min="7473" max="7473" width="5" style="2" bestFit="1" customWidth="1"/>
    <col min="7474" max="7475" width="4" style="2" bestFit="1" customWidth="1"/>
    <col min="7476" max="7476" width="3.28515625" style="2" bestFit="1" customWidth="1"/>
    <col min="7477" max="7478" width="4" style="2" bestFit="1" customWidth="1"/>
    <col min="7479" max="7693" width="11.5703125" style="2"/>
    <col min="7694" max="7694" width="3" style="2" bestFit="1" customWidth="1"/>
    <col min="7695" max="7695" width="19.140625" style="2" customWidth="1"/>
    <col min="7696" max="7696" width="6.7109375" style="2" customWidth="1"/>
    <col min="7697" max="7698" width="11.28515625" style="2" customWidth="1"/>
    <col min="7699" max="7715" width="4.140625" style="2" customWidth="1"/>
    <col min="7716" max="7716" width="4.7109375" style="2" customWidth="1"/>
    <col min="7717" max="7717" width="9.28515625" style="2" customWidth="1"/>
    <col min="7718" max="7718" width="7.5703125" style="2" bestFit="1" customWidth="1"/>
    <col min="7719" max="7719" width="7.5703125" style="2" customWidth="1"/>
    <col min="7720" max="7720" width="4" style="2" bestFit="1" customWidth="1"/>
    <col min="7721" max="7721" width="5" style="2" bestFit="1" customWidth="1"/>
    <col min="7722" max="7722" width="3.28515625" style="2" bestFit="1" customWidth="1"/>
    <col min="7723" max="7724" width="4" style="2" bestFit="1" customWidth="1"/>
    <col min="7725" max="7725" width="5" style="2" bestFit="1" customWidth="1"/>
    <col min="7726" max="7726" width="3.28515625" style="2" bestFit="1" customWidth="1"/>
    <col min="7727" max="7728" width="4" style="2" bestFit="1" customWidth="1"/>
    <col min="7729" max="7729" width="5" style="2" bestFit="1" customWidth="1"/>
    <col min="7730" max="7731" width="4" style="2" bestFit="1" customWidth="1"/>
    <col min="7732" max="7732" width="3.28515625" style="2" bestFit="1" customWidth="1"/>
    <col min="7733" max="7734" width="4" style="2" bestFit="1" customWidth="1"/>
    <col min="7735" max="7949" width="11.5703125" style="2"/>
    <col min="7950" max="7950" width="3" style="2" bestFit="1" customWidth="1"/>
    <col min="7951" max="7951" width="19.140625" style="2" customWidth="1"/>
    <col min="7952" max="7952" width="6.7109375" style="2" customWidth="1"/>
    <col min="7953" max="7954" width="11.28515625" style="2" customWidth="1"/>
    <col min="7955" max="7971" width="4.140625" style="2" customWidth="1"/>
    <col min="7972" max="7972" width="4.7109375" style="2" customWidth="1"/>
    <col min="7973" max="7973" width="9.28515625" style="2" customWidth="1"/>
    <col min="7974" max="7974" width="7.5703125" style="2" bestFit="1" customWidth="1"/>
    <col min="7975" max="7975" width="7.5703125" style="2" customWidth="1"/>
    <col min="7976" max="7976" width="4" style="2" bestFit="1" customWidth="1"/>
    <col min="7977" max="7977" width="5" style="2" bestFit="1" customWidth="1"/>
    <col min="7978" max="7978" width="3.28515625" style="2" bestFit="1" customWidth="1"/>
    <col min="7979" max="7980" width="4" style="2" bestFit="1" customWidth="1"/>
    <col min="7981" max="7981" width="5" style="2" bestFit="1" customWidth="1"/>
    <col min="7982" max="7982" width="3.28515625" style="2" bestFit="1" customWidth="1"/>
    <col min="7983" max="7984" width="4" style="2" bestFit="1" customWidth="1"/>
    <col min="7985" max="7985" width="5" style="2" bestFit="1" customWidth="1"/>
    <col min="7986" max="7987" width="4" style="2" bestFit="1" customWidth="1"/>
    <col min="7988" max="7988" width="3.28515625" style="2" bestFit="1" customWidth="1"/>
    <col min="7989" max="7990" width="4" style="2" bestFit="1" customWidth="1"/>
    <col min="7991" max="8205" width="11.5703125" style="2"/>
    <col min="8206" max="8206" width="3" style="2" bestFit="1" customWidth="1"/>
    <col min="8207" max="8207" width="19.140625" style="2" customWidth="1"/>
    <col min="8208" max="8208" width="6.7109375" style="2" customWidth="1"/>
    <col min="8209" max="8210" width="11.28515625" style="2" customWidth="1"/>
    <col min="8211" max="8227" width="4.140625" style="2" customWidth="1"/>
    <col min="8228" max="8228" width="4.7109375" style="2" customWidth="1"/>
    <col min="8229" max="8229" width="9.28515625" style="2" customWidth="1"/>
    <col min="8230" max="8230" width="7.5703125" style="2" bestFit="1" customWidth="1"/>
    <col min="8231" max="8231" width="7.5703125" style="2" customWidth="1"/>
    <col min="8232" max="8232" width="4" style="2" bestFit="1" customWidth="1"/>
    <col min="8233" max="8233" width="5" style="2" bestFit="1" customWidth="1"/>
    <col min="8234" max="8234" width="3.28515625" style="2" bestFit="1" customWidth="1"/>
    <col min="8235" max="8236" width="4" style="2" bestFit="1" customWidth="1"/>
    <col min="8237" max="8237" width="5" style="2" bestFit="1" customWidth="1"/>
    <col min="8238" max="8238" width="3.28515625" style="2" bestFit="1" customWidth="1"/>
    <col min="8239" max="8240" width="4" style="2" bestFit="1" customWidth="1"/>
    <col min="8241" max="8241" width="5" style="2" bestFit="1" customWidth="1"/>
    <col min="8242" max="8243" width="4" style="2" bestFit="1" customWidth="1"/>
    <col min="8244" max="8244" width="3.28515625" style="2" bestFit="1" customWidth="1"/>
    <col min="8245" max="8246" width="4" style="2" bestFit="1" customWidth="1"/>
    <col min="8247" max="8461" width="11.5703125" style="2"/>
    <col min="8462" max="8462" width="3" style="2" bestFit="1" customWidth="1"/>
    <col min="8463" max="8463" width="19.140625" style="2" customWidth="1"/>
    <col min="8464" max="8464" width="6.7109375" style="2" customWidth="1"/>
    <col min="8465" max="8466" width="11.28515625" style="2" customWidth="1"/>
    <col min="8467" max="8483" width="4.140625" style="2" customWidth="1"/>
    <col min="8484" max="8484" width="4.7109375" style="2" customWidth="1"/>
    <col min="8485" max="8485" width="9.28515625" style="2" customWidth="1"/>
    <col min="8486" max="8486" width="7.5703125" style="2" bestFit="1" customWidth="1"/>
    <col min="8487" max="8487" width="7.5703125" style="2" customWidth="1"/>
    <col min="8488" max="8488" width="4" style="2" bestFit="1" customWidth="1"/>
    <col min="8489" max="8489" width="5" style="2" bestFit="1" customWidth="1"/>
    <col min="8490" max="8490" width="3.28515625" style="2" bestFit="1" customWidth="1"/>
    <col min="8491" max="8492" width="4" style="2" bestFit="1" customWidth="1"/>
    <col min="8493" max="8493" width="5" style="2" bestFit="1" customWidth="1"/>
    <col min="8494" max="8494" width="3.28515625" style="2" bestFit="1" customWidth="1"/>
    <col min="8495" max="8496" width="4" style="2" bestFit="1" customWidth="1"/>
    <col min="8497" max="8497" width="5" style="2" bestFit="1" customWidth="1"/>
    <col min="8498" max="8499" width="4" style="2" bestFit="1" customWidth="1"/>
    <col min="8500" max="8500" width="3.28515625" style="2" bestFit="1" customWidth="1"/>
    <col min="8501" max="8502" width="4" style="2" bestFit="1" customWidth="1"/>
    <col min="8503" max="8717" width="11.5703125" style="2"/>
    <col min="8718" max="8718" width="3" style="2" bestFit="1" customWidth="1"/>
    <col min="8719" max="8719" width="19.140625" style="2" customWidth="1"/>
    <col min="8720" max="8720" width="6.7109375" style="2" customWidth="1"/>
    <col min="8721" max="8722" width="11.28515625" style="2" customWidth="1"/>
    <col min="8723" max="8739" width="4.140625" style="2" customWidth="1"/>
    <col min="8740" max="8740" width="4.7109375" style="2" customWidth="1"/>
    <col min="8741" max="8741" width="9.28515625" style="2" customWidth="1"/>
    <col min="8742" max="8742" width="7.5703125" style="2" bestFit="1" customWidth="1"/>
    <col min="8743" max="8743" width="7.5703125" style="2" customWidth="1"/>
    <col min="8744" max="8744" width="4" style="2" bestFit="1" customWidth="1"/>
    <col min="8745" max="8745" width="5" style="2" bestFit="1" customWidth="1"/>
    <col min="8746" max="8746" width="3.28515625" style="2" bestFit="1" customWidth="1"/>
    <col min="8747" max="8748" width="4" style="2" bestFit="1" customWidth="1"/>
    <col min="8749" max="8749" width="5" style="2" bestFit="1" customWidth="1"/>
    <col min="8750" max="8750" width="3.28515625" style="2" bestFit="1" customWidth="1"/>
    <col min="8751" max="8752" width="4" style="2" bestFit="1" customWidth="1"/>
    <col min="8753" max="8753" width="5" style="2" bestFit="1" customWidth="1"/>
    <col min="8754" max="8755" width="4" style="2" bestFit="1" customWidth="1"/>
    <col min="8756" max="8756" width="3.28515625" style="2" bestFit="1" customWidth="1"/>
    <col min="8757" max="8758" width="4" style="2" bestFit="1" customWidth="1"/>
    <col min="8759" max="8973" width="11.5703125" style="2"/>
    <col min="8974" max="8974" width="3" style="2" bestFit="1" customWidth="1"/>
    <col min="8975" max="8975" width="19.140625" style="2" customWidth="1"/>
    <col min="8976" max="8976" width="6.7109375" style="2" customWidth="1"/>
    <col min="8977" max="8978" width="11.28515625" style="2" customWidth="1"/>
    <col min="8979" max="8995" width="4.140625" style="2" customWidth="1"/>
    <col min="8996" max="8996" width="4.7109375" style="2" customWidth="1"/>
    <col min="8997" max="8997" width="9.28515625" style="2" customWidth="1"/>
    <col min="8998" max="8998" width="7.5703125" style="2" bestFit="1" customWidth="1"/>
    <col min="8999" max="8999" width="7.5703125" style="2" customWidth="1"/>
    <col min="9000" max="9000" width="4" style="2" bestFit="1" customWidth="1"/>
    <col min="9001" max="9001" width="5" style="2" bestFit="1" customWidth="1"/>
    <col min="9002" max="9002" width="3.28515625" style="2" bestFit="1" customWidth="1"/>
    <col min="9003" max="9004" width="4" style="2" bestFit="1" customWidth="1"/>
    <col min="9005" max="9005" width="5" style="2" bestFit="1" customWidth="1"/>
    <col min="9006" max="9006" width="3.28515625" style="2" bestFit="1" customWidth="1"/>
    <col min="9007" max="9008" width="4" style="2" bestFit="1" customWidth="1"/>
    <col min="9009" max="9009" width="5" style="2" bestFit="1" customWidth="1"/>
    <col min="9010" max="9011" width="4" style="2" bestFit="1" customWidth="1"/>
    <col min="9012" max="9012" width="3.28515625" style="2" bestFit="1" customWidth="1"/>
    <col min="9013" max="9014" width="4" style="2" bestFit="1" customWidth="1"/>
    <col min="9015" max="9229" width="11.5703125" style="2"/>
    <col min="9230" max="9230" width="3" style="2" bestFit="1" customWidth="1"/>
    <col min="9231" max="9231" width="19.140625" style="2" customWidth="1"/>
    <col min="9232" max="9232" width="6.7109375" style="2" customWidth="1"/>
    <col min="9233" max="9234" width="11.28515625" style="2" customWidth="1"/>
    <col min="9235" max="9251" width="4.140625" style="2" customWidth="1"/>
    <col min="9252" max="9252" width="4.7109375" style="2" customWidth="1"/>
    <col min="9253" max="9253" width="9.28515625" style="2" customWidth="1"/>
    <col min="9254" max="9254" width="7.5703125" style="2" bestFit="1" customWidth="1"/>
    <col min="9255" max="9255" width="7.5703125" style="2" customWidth="1"/>
    <col min="9256" max="9256" width="4" style="2" bestFit="1" customWidth="1"/>
    <col min="9257" max="9257" width="5" style="2" bestFit="1" customWidth="1"/>
    <col min="9258" max="9258" width="3.28515625" style="2" bestFit="1" customWidth="1"/>
    <col min="9259" max="9260" width="4" style="2" bestFit="1" customWidth="1"/>
    <col min="9261" max="9261" width="5" style="2" bestFit="1" customWidth="1"/>
    <col min="9262" max="9262" width="3.28515625" style="2" bestFit="1" customWidth="1"/>
    <col min="9263" max="9264" width="4" style="2" bestFit="1" customWidth="1"/>
    <col min="9265" max="9265" width="5" style="2" bestFit="1" customWidth="1"/>
    <col min="9266" max="9267" width="4" style="2" bestFit="1" customWidth="1"/>
    <col min="9268" max="9268" width="3.28515625" style="2" bestFit="1" customWidth="1"/>
    <col min="9269" max="9270" width="4" style="2" bestFit="1" customWidth="1"/>
    <col min="9271" max="9485" width="11.5703125" style="2"/>
    <col min="9486" max="9486" width="3" style="2" bestFit="1" customWidth="1"/>
    <col min="9487" max="9487" width="19.140625" style="2" customWidth="1"/>
    <col min="9488" max="9488" width="6.7109375" style="2" customWidth="1"/>
    <col min="9489" max="9490" width="11.28515625" style="2" customWidth="1"/>
    <col min="9491" max="9507" width="4.140625" style="2" customWidth="1"/>
    <col min="9508" max="9508" width="4.7109375" style="2" customWidth="1"/>
    <col min="9509" max="9509" width="9.28515625" style="2" customWidth="1"/>
    <col min="9510" max="9510" width="7.5703125" style="2" bestFit="1" customWidth="1"/>
    <col min="9511" max="9511" width="7.5703125" style="2" customWidth="1"/>
    <col min="9512" max="9512" width="4" style="2" bestFit="1" customWidth="1"/>
    <col min="9513" max="9513" width="5" style="2" bestFit="1" customWidth="1"/>
    <col min="9514" max="9514" width="3.28515625" style="2" bestFit="1" customWidth="1"/>
    <col min="9515" max="9516" width="4" style="2" bestFit="1" customWidth="1"/>
    <col min="9517" max="9517" width="5" style="2" bestFit="1" customWidth="1"/>
    <col min="9518" max="9518" width="3.28515625" style="2" bestFit="1" customWidth="1"/>
    <col min="9519" max="9520" width="4" style="2" bestFit="1" customWidth="1"/>
    <col min="9521" max="9521" width="5" style="2" bestFit="1" customWidth="1"/>
    <col min="9522" max="9523" width="4" style="2" bestFit="1" customWidth="1"/>
    <col min="9524" max="9524" width="3.28515625" style="2" bestFit="1" customWidth="1"/>
    <col min="9525" max="9526" width="4" style="2" bestFit="1" customWidth="1"/>
    <col min="9527" max="9741" width="11.5703125" style="2"/>
    <col min="9742" max="9742" width="3" style="2" bestFit="1" customWidth="1"/>
    <col min="9743" max="9743" width="19.140625" style="2" customWidth="1"/>
    <col min="9744" max="9744" width="6.7109375" style="2" customWidth="1"/>
    <col min="9745" max="9746" width="11.28515625" style="2" customWidth="1"/>
    <col min="9747" max="9763" width="4.140625" style="2" customWidth="1"/>
    <col min="9764" max="9764" width="4.7109375" style="2" customWidth="1"/>
    <col min="9765" max="9765" width="9.28515625" style="2" customWidth="1"/>
    <col min="9766" max="9766" width="7.5703125" style="2" bestFit="1" customWidth="1"/>
    <col min="9767" max="9767" width="7.5703125" style="2" customWidth="1"/>
    <col min="9768" max="9768" width="4" style="2" bestFit="1" customWidth="1"/>
    <col min="9769" max="9769" width="5" style="2" bestFit="1" customWidth="1"/>
    <col min="9770" max="9770" width="3.28515625" style="2" bestFit="1" customWidth="1"/>
    <col min="9771" max="9772" width="4" style="2" bestFit="1" customWidth="1"/>
    <col min="9773" max="9773" width="5" style="2" bestFit="1" customWidth="1"/>
    <col min="9774" max="9774" width="3.28515625" style="2" bestFit="1" customWidth="1"/>
    <col min="9775" max="9776" width="4" style="2" bestFit="1" customWidth="1"/>
    <col min="9777" max="9777" width="5" style="2" bestFit="1" customWidth="1"/>
    <col min="9778" max="9779" width="4" style="2" bestFit="1" customWidth="1"/>
    <col min="9780" max="9780" width="3.28515625" style="2" bestFit="1" customWidth="1"/>
    <col min="9781" max="9782" width="4" style="2" bestFit="1" customWidth="1"/>
    <col min="9783" max="9997" width="11.5703125" style="2"/>
    <col min="9998" max="9998" width="3" style="2" bestFit="1" customWidth="1"/>
    <col min="9999" max="9999" width="19.140625" style="2" customWidth="1"/>
    <col min="10000" max="10000" width="6.7109375" style="2" customWidth="1"/>
    <col min="10001" max="10002" width="11.28515625" style="2" customWidth="1"/>
    <col min="10003" max="10019" width="4.140625" style="2" customWidth="1"/>
    <col min="10020" max="10020" width="4.7109375" style="2" customWidth="1"/>
    <col min="10021" max="10021" width="9.28515625" style="2" customWidth="1"/>
    <col min="10022" max="10022" width="7.5703125" style="2" bestFit="1" customWidth="1"/>
    <col min="10023" max="10023" width="7.5703125" style="2" customWidth="1"/>
    <col min="10024" max="10024" width="4" style="2" bestFit="1" customWidth="1"/>
    <col min="10025" max="10025" width="5" style="2" bestFit="1" customWidth="1"/>
    <col min="10026" max="10026" width="3.28515625" style="2" bestFit="1" customWidth="1"/>
    <col min="10027" max="10028" width="4" style="2" bestFit="1" customWidth="1"/>
    <col min="10029" max="10029" width="5" style="2" bestFit="1" customWidth="1"/>
    <col min="10030" max="10030" width="3.28515625" style="2" bestFit="1" customWidth="1"/>
    <col min="10031" max="10032" width="4" style="2" bestFit="1" customWidth="1"/>
    <col min="10033" max="10033" width="5" style="2" bestFit="1" customWidth="1"/>
    <col min="10034" max="10035" width="4" style="2" bestFit="1" customWidth="1"/>
    <col min="10036" max="10036" width="3.28515625" style="2" bestFit="1" customWidth="1"/>
    <col min="10037" max="10038" width="4" style="2" bestFit="1" customWidth="1"/>
    <col min="10039" max="10253" width="11.5703125" style="2"/>
    <col min="10254" max="10254" width="3" style="2" bestFit="1" customWidth="1"/>
    <col min="10255" max="10255" width="19.140625" style="2" customWidth="1"/>
    <col min="10256" max="10256" width="6.7109375" style="2" customWidth="1"/>
    <col min="10257" max="10258" width="11.28515625" style="2" customWidth="1"/>
    <col min="10259" max="10275" width="4.140625" style="2" customWidth="1"/>
    <col min="10276" max="10276" width="4.7109375" style="2" customWidth="1"/>
    <col min="10277" max="10277" width="9.28515625" style="2" customWidth="1"/>
    <col min="10278" max="10278" width="7.5703125" style="2" bestFit="1" customWidth="1"/>
    <col min="10279" max="10279" width="7.5703125" style="2" customWidth="1"/>
    <col min="10280" max="10280" width="4" style="2" bestFit="1" customWidth="1"/>
    <col min="10281" max="10281" width="5" style="2" bestFit="1" customWidth="1"/>
    <col min="10282" max="10282" width="3.28515625" style="2" bestFit="1" customWidth="1"/>
    <col min="10283" max="10284" width="4" style="2" bestFit="1" customWidth="1"/>
    <col min="10285" max="10285" width="5" style="2" bestFit="1" customWidth="1"/>
    <col min="10286" max="10286" width="3.28515625" style="2" bestFit="1" customWidth="1"/>
    <col min="10287" max="10288" width="4" style="2" bestFit="1" customWidth="1"/>
    <col min="10289" max="10289" width="5" style="2" bestFit="1" customWidth="1"/>
    <col min="10290" max="10291" width="4" style="2" bestFit="1" customWidth="1"/>
    <col min="10292" max="10292" width="3.28515625" style="2" bestFit="1" customWidth="1"/>
    <col min="10293" max="10294" width="4" style="2" bestFit="1" customWidth="1"/>
    <col min="10295" max="10509" width="11.5703125" style="2"/>
    <col min="10510" max="10510" width="3" style="2" bestFit="1" customWidth="1"/>
    <col min="10511" max="10511" width="19.140625" style="2" customWidth="1"/>
    <col min="10512" max="10512" width="6.7109375" style="2" customWidth="1"/>
    <col min="10513" max="10514" width="11.28515625" style="2" customWidth="1"/>
    <col min="10515" max="10531" width="4.140625" style="2" customWidth="1"/>
    <col min="10532" max="10532" width="4.7109375" style="2" customWidth="1"/>
    <col min="10533" max="10533" width="9.28515625" style="2" customWidth="1"/>
    <col min="10534" max="10534" width="7.5703125" style="2" bestFit="1" customWidth="1"/>
    <col min="10535" max="10535" width="7.5703125" style="2" customWidth="1"/>
    <col min="10536" max="10536" width="4" style="2" bestFit="1" customWidth="1"/>
    <col min="10537" max="10537" width="5" style="2" bestFit="1" customWidth="1"/>
    <col min="10538" max="10538" width="3.28515625" style="2" bestFit="1" customWidth="1"/>
    <col min="10539" max="10540" width="4" style="2" bestFit="1" customWidth="1"/>
    <col min="10541" max="10541" width="5" style="2" bestFit="1" customWidth="1"/>
    <col min="10542" max="10542" width="3.28515625" style="2" bestFit="1" customWidth="1"/>
    <col min="10543" max="10544" width="4" style="2" bestFit="1" customWidth="1"/>
    <col min="10545" max="10545" width="5" style="2" bestFit="1" customWidth="1"/>
    <col min="10546" max="10547" width="4" style="2" bestFit="1" customWidth="1"/>
    <col min="10548" max="10548" width="3.28515625" style="2" bestFit="1" customWidth="1"/>
    <col min="10549" max="10550" width="4" style="2" bestFit="1" customWidth="1"/>
    <col min="10551" max="10765" width="11.5703125" style="2"/>
    <col min="10766" max="10766" width="3" style="2" bestFit="1" customWidth="1"/>
    <col min="10767" max="10767" width="19.140625" style="2" customWidth="1"/>
    <col min="10768" max="10768" width="6.7109375" style="2" customWidth="1"/>
    <col min="10769" max="10770" width="11.28515625" style="2" customWidth="1"/>
    <col min="10771" max="10787" width="4.140625" style="2" customWidth="1"/>
    <col min="10788" max="10788" width="4.7109375" style="2" customWidth="1"/>
    <col min="10789" max="10789" width="9.28515625" style="2" customWidth="1"/>
    <col min="10790" max="10790" width="7.5703125" style="2" bestFit="1" customWidth="1"/>
    <col min="10791" max="10791" width="7.5703125" style="2" customWidth="1"/>
    <col min="10792" max="10792" width="4" style="2" bestFit="1" customWidth="1"/>
    <col min="10793" max="10793" width="5" style="2" bestFit="1" customWidth="1"/>
    <col min="10794" max="10794" width="3.28515625" style="2" bestFit="1" customWidth="1"/>
    <col min="10795" max="10796" width="4" style="2" bestFit="1" customWidth="1"/>
    <col min="10797" max="10797" width="5" style="2" bestFit="1" customWidth="1"/>
    <col min="10798" max="10798" width="3.28515625" style="2" bestFit="1" customWidth="1"/>
    <col min="10799" max="10800" width="4" style="2" bestFit="1" customWidth="1"/>
    <col min="10801" max="10801" width="5" style="2" bestFit="1" customWidth="1"/>
    <col min="10802" max="10803" width="4" style="2" bestFit="1" customWidth="1"/>
    <col min="10804" max="10804" width="3.28515625" style="2" bestFit="1" customWidth="1"/>
    <col min="10805" max="10806" width="4" style="2" bestFit="1" customWidth="1"/>
    <col min="10807" max="11021" width="11.5703125" style="2"/>
    <col min="11022" max="11022" width="3" style="2" bestFit="1" customWidth="1"/>
    <col min="11023" max="11023" width="19.140625" style="2" customWidth="1"/>
    <col min="11024" max="11024" width="6.7109375" style="2" customWidth="1"/>
    <col min="11025" max="11026" width="11.28515625" style="2" customWidth="1"/>
    <col min="11027" max="11043" width="4.140625" style="2" customWidth="1"/>
    <col min="11044" max="11044" width="4.7109375" style="2" customWidth="1"/>
    <col min="11045" max="11045" width="9.28515625" style="2" customWidth="1"/>
    <col min="11046" max="11046" width="7.5703125" style="2" bestFit="1" customWidth="1"/>
    <col min="11047" max="11047" width="7.5703125" style="2" customWidth="1"/>
    <col min="11048" max="11048" width="4" style="2" bestFit="1" customWidth="1"/>
    <col min="11049" max="11049" width="5" style="2" bestFit="1" customWidth="1"/>
    <col min="11050" max="11050" width="3.28515625" style="2" bestFit="1" customWidth="1"/>
    <col min="11051" max="11052" width="4" style="2" bestFit="1" customWidth="1"/>
    <col min="11053" max="11053" width="5" style="2" bestFit="1" customWidth="1"/>
    <col min="11054" max="11054" width="3.28515625" style="2" bestFit="1" customWidth="1"/>
    <col min="11055" max="11056" width="4" style="2" bestFit="1" customWidth="1"/>
    <col min="11057" max="11057" width="5" style="2" bestFit="1" customWidth="1"/>
    <col min="11058" max="11059" width="4" style="2" bestFit="1" customWidth="1"/>
    <col min="11060" max="11060" width="3.28515625" style="2" bestFit="1" customWidth="1"/>
    <col min="11061" max="11062" width="4" style="2" bestFit="1" customWidth="1"/>
    <col min="11063" max="11277" width="11.5703125" style="2"/>
    <col min="11278" max="11278" width="3" style="2" bestFit="1" customWidth="1"/>
    <col min="11279" max="11279" width="19.140625" style="2" customWidth="1"/>
    <col min="11280" max="11280" width="6.7109375" style="2" customWidth="1"/>
    <col min="11281" max="11282" width="11.28515625" style="2" customWidth="1"/>
    <col min="11283" max="11299" width="4.140625" style="2" customWidth="1"/>
    <col min="11300" max="11300" width="4.7109375" style="2" customWidth="1"/>
    <col min="11301" max="11301" width="9.28515625" style="2" customWidth="1"/>
    <col min="11302" max="11302" width="7.5703125" style="2" bestFit="1" customWidth="1"/>
    <col min="11303" max="11303" width="7.5703125" style="2" customWidth="1"/>
    <col min="11304" max="11304" width="4" style="2" bestFit="1" customWidth="1"/>
    <col min="11305" max="11305" width="5" style="2" bestFit="1" customWidth="1"/>
    <col min="11306" max="11306" width="3.28515625" style="2" bestFit="1" customWidth="1"/>
    <col min="11307" max="11308" width="4" style="2" bestFit="1" customWidth="1"/>
    <col min="11309" max="11309" width="5" style="2" bestFit="1" customWidth="1"/>
    <col min="11310" max="11310" width="3.28515625" style="2" bestFit="1" customWidth="1"/>
    <col min="11311" max="11312" width="4" style="2" bestFit="1" customWidth="1"/>
    <col min="11313" max="11313" width="5" style="2" bestFit="1" customWidth="1"/>
    <col min="11314" max="11315" width="4" style="2" bestFit="1" customWidth="1"/>
    <col min="11316" max="11316" width="3.28515625" style="2" bestFit="1" customWidth="1"/>
    <col min="11317" max="11318" width="4" style="2" bestFit="1" customWidth="1"/>
    <col min="11319" max="11533" width="11.5703125" style="2"/>
    <col min="11534" max="11534" width="3" style="2" bestFit="1" customWidth="1"/>
    <col min="11535" max="11535" width="19.140625" style="2" customWidth="1"/>
    <col min="11536" max="11536" width="6.7109375" style="2" customWidth="1"/>
    <col min="11537" max="11538" width="11.28515625" style="2" customWidth="1"/>
    <col min="11539" max="11555" width="4.140625" style="2" customWidth="1"/>
    <col min="11556" max="11556" width="4.7109375" style="2" customWidth="1"/>
    <col min="11557" max="11557" width="9.28515625" style="2" customWidth="1"/>
    <col min="11558" max="11558" width="7.5703125" style="2" bestFit="1" customWidth="1"/>
    <col min="11559" max="11559" width="7.5703125" style="2" customWidth="1"/>
    <col min="11560" max="11560" width="4" style="2" bestFit="1" customWidth="1"/>
    <col min="11561" max="11561" width="5" style="2" bestFit="1" customWidth="1"/>
    <col min="11562" max="11562" width="3.28515625" style="2" bestFit="1" customWidth="1"/>
    <col min="11563" max="11564" width="4" style="2" bestFit="1" customWidth="1"/>
    <col min="11565" max="11565" width="5" style="2" bestFit="1" customWidth="1"/>
    <col min="11566" max="11566" width="3.28515625" style="2" bestFit="1" customWidth="1"/>
    <col min="11567" max="11568" width="4" style="2" bestFit="1" customWidth="1"/>
    <col min="11569" max="11569" width="5" style="2" bestFit="1" customWidth="1"/>
    <col min="11570" max="11571" width="4" style="2" bestFit="1" customWidth="1"/>
    <col min="11572" max="11572" width="3.28515625" style="2" bestFit="1" customWidth="1"/>
    <col min="11573" max="11574" width="4" style="2" bestFit="1" customWidth="1"/>
    <col min="11575" max="11789" width="11.5703125" style="2"/>
    <col min="11790" max="11790" width="3" style="2" bestFit="1" customWidth="1"/>
    <col min="11791" max="11791" width="19.140625" style="2" customWidth="1"/>
    <col min="11792" max="11792" width="6.7109375" style="2" customWidth="1"/>
    <col min="11793" max="11794" width="11.28515625" style="2" customWidth="1"/>
    <col min="11795" max="11811" width="4.140625" style="2" customWidth="1"/>
    <col min="11812" max="11812" width="4.7109375" style="2" customWidth="1"/>
    <col min="11813" max="11813" width="9.28515625" style="2" customWidth="1"/>
    <col min="11814" max="11814" width="7.5703125" style="2" bestFit="1" customWidth="1"/>
    <col min="11815" max="11815" width="7.5703125" style="2" customWidth="1"/>
    <col min="11816" max="11816" width="4" style="2" bestFit="1" customWidth="1"/>
    <col min="11817" max="11817" width="5" style="2" bestFit="1" customWidth="1"/>
    <col min="11818" max="11818" width="3.28515625" style="2" bestFit="1" customWidth="1"/>
    <col min="11819" max="11820" width="4" style="2" bestFit="1" customWidth="1"/>
    <col min="11821" max="11821" width="5" style="2" bestFit="1" customWidth="1"/>
    <col min="11822" max="11822" width="3.28515625" style="2" bestFit="1" customWidth="1"/>
    <col min="11823" max="11824" width="4" style="2" bestFit="1" customWidth="1"/>
    <col min="11825" max="11825" width="5" style="2" bestFit="1" customWidth="1"/>
    <col min="11826" max="11827" width="4" style="2" bestFit="1" customWidth="1"/>
    <col min="11828" max="11828" width="3.28515625" style="2" bestFit="1" customWidth="1"/>
    <col min="11829" max="11830" width="4" style="2" bestFit="1" customWidth="1"/>
    <col min="11831" max="12045" width="11.5703125" style="2"/>
    <col min="12046" max="12046" width="3" style="2" bestFit="1" customWidth="1"/>
    <col min="12047" max="12047" width="19.140625" style="2" customWidth="1"/>
    <col min="12048" max="12048" width="6.7109375" style="2" customWidth="1"/>
    <col min="12049" max="12050" width="11.28515625" style="2" customWidth="1"/>
    <col min="12051" max="12067" width="4.140625" style="2" customWidth="1"/>
    <col min="12068" max="12068" width="4.7109375" style="2" customWidth="1"/>
    <col min="12069" max="12069" width="9.28515625" style="2" customWidth="1"/>
    <col min="12070" max="12070" width="7.5703125" style="2" bestFit="1" customWidth="1"/>
    <col min="12071" max="12071" width="7.5703125" style="2" customWidth="1"/>
    <col min="12072" max="12072" width="4" style="2" bestFit="1" customWidth="1"/>
    <col min="12073" max="12073" width="5" style="2" bestFit="1" customWidth="1"/>
    <col min="12074" max="12074" width="3.28515625" style="2" bestFit="1" customWidth="1"/>
    <col min="12075" max="12076" width="4" style="2" bestFit="1" customWidth="1"/>
    <col min="12077" max="12077" width="5" style="2" bestFit="1" customWidth="1"/>
    <col min="12078" max="12078" width="3.28515625" style="2" bestFit="1" customWidth="1"/>
    <col min="12079" max="12080" width="4" style="2" bestFit="1" customWidth="1"/>
    <col min="12081" max="12081" width="5" style="2" bestFit="1" customWidth="1"/>
    <col min="12082" max="12083" width="4" style="2" bestFit="1" customWidth="1"/>
    <col min="12084" max="12084" width="3.28515625" style="2" bestFit="1" customWidth="1"/>
    <col min="12085" max="12086" width="4" style="2" bestFit="1" customWidth="1"/>
    <col min="12087" max="12301" width="11.5703125" style="2"/>
    <col min="12302" max="12302" width="3" style="2" bestFit="1" customWidth="1"/>
    <col min="12303" max="12303" width="19.140625" style="2" customWidth="1"/>
    <col min="12304" max="12304" width="6.7109375" style="2" customWidth="1"/>
    <col min="12305" max="12306" width="11.28515625" style="2" customWidth="1"/>
    <col min="12307" max="12323" width="4.140625" style="2" customWidth="1"/>
    <col min="12324" max="12324" width="4.7109375" style="2" customWidth="1"/>
    <col min="12325" max="12325" width="9.28515625" style="2" customWidth="1"/>
    <col min="12326" max="12326" width="7.5703125" style="2" bestFit="1" customWidth="1"/>
    <col min="12327" max="12327" width="7.5703125" style="2" customWidth="1"/>
    <col min="12328" max="12328" width="4" style="2" bestFit="1" customWidth="1"/>
    <col min="12329" max="12329" width="5" style="2" bestFit="1" customWidth="1"/>
    <col min="12330" max="12330" width="3.28515625" style="2" bestFit="1" customWidth="1"/>
    <col min="12331" max="12332" width="4" style="2" bestFit="1" customWidth="1"/>
    <col min="12333" max="12333" width="5" style="2" bestFit="1" customWidth="1"/>
    <col min="12334" max="12334" width="3.28515625" style="2" bestFit="1" customWidth="1"/>
    <col min="12335" max="12336" width="4" style="2" bestFit="1" customWidth="1"/>
    <col min="12337" max="12337" width="5" style="2" bestFit="1" customWidth="1"/>
    <col min="12338" max="12339" width="4" style="2" bestFit="1" customWidth="1"/>
    <col min="12340" max="12340" width="3.28515625" style="2" bestFit="1" customWidth="1"/>
    <col min="12341" max="12342" width="4" style="2" bestFit="1" customWidth="1"/>
    <col min="12343" max="12557" width="11.5703125" style="2"/>
    <col min="12558" max="12558" width="3" style="2" bestFit="1" customWidth="1"/>
    <col min="12559" max="12559" width="19.140625" style="2" customWidth="1"/>
    <col min="12560" max="12560" width="6.7109375" style="2" customWidth="1"/>
    <col min="12561" max="12562" width="11.28515625" style="2" customWidth="1"/>
    <col min="12563" max="12579" width="4.140625" style="2" customWidth="1"/>
    <col min="12580" max="12580" width="4.7109375" style="2" customWidth="1"/>
    <col min="12581" max="12581" width="9.28515625" style="2" customWidth="1"/>
    <col min="12582" max="12582" width="7.5703125" style="2" bestFit="1" customWidth="1"/>
    <col min="12583" max="12583" width="7.5703125" style="2" customWidth="1"/>
    <col min="12584" max="12584" width="4" style="2" bestFit="1" customWidth="1"/>
    <col min="12585" max="12585" width="5" style="2" bestFit="1" customWidth="1"/>
    <col min="12586" max="12586" width="3.28515625" style="2" bestFit="1" customWidth="1"/>
    <col min="12587" max="12588" width="4" style="2" bestFit="1" customWidth="1"/>
    <col min="12589" max="12589" width="5" style="2" bestFit="1" customWidth="1"/>
    <col min="12590" max="12590" width="3.28515625" style="2" bestFit="1" customWidth="1"/>
    <col min="12591" max="12592" width="4" style="2" bestFit="1" customWidth="1"/>
    <col min="12593" max="12593" width="5" style="2" bestFit="1" customWidth="1"/>
    <col min="12594" max="12595" width="4" style="2" bestFit="1" customWidth="1"/>
    <col min="12596" max="12596" width="3.28515625" style="2" bestFit="1" customWidth="1"/>
    <col min="12597" max="12598" width="4" style="2" bestFit="1" customWidth="1"/>
    <col min="12599" max="12813" width="11.5703125" style="2"/>
    <col min="12814" max="12814" width="3" style="2" bestFit="1" customWidth="1"/>
    <col min="12815" max="12815" width="19.140625" style="2" customWidth="1"/>
    <col min="12816" max="12816" width="6.7109375" style="2" customWidth="1"/>
    <col min="12817" max="12818" width="11.28515625" style="2" customWidth="1"/>
    <col min="12819" max="12835" width="4.140625" style="2" customWidth="1"/>
    <col min="12836" max="12836" width="4.7109375" style="2" customWidth="1"/>
    <col min="12837" max="12837" width="9.28515625" style="2" customWidth="1"/>
    <col min="12838" max="12838" width="7.5703125" style="2" bestFit="1" customWidth="1"/>
    <col min="12839" max="12839" width="7.5703125" style="2" customWidth="1"/>
    <col min="12840" max="12840" width="4" style="2" bestFit="1" customWidth="1"/>
    <col min="12841" max="12841" width="5" style="2" bestFit="1" customWidth="1"/>
    <col min="12842" max="12842" width="3.28515625" style="2" bestFit="1" customWidth="1"/>
    <col min="12843" max="12844" width="4" style="2" bestFit="1" customWidth="1"/>
    <col min="12845" max="12845" width="5" style="2" bestFit="1" customWidth="1"/>
    <col min="12846" max="12846" width="3.28515625" style="2" bestFit="1" customWidth="1"/>
    <col min="12847" max="12848" width="4" style="2" bestFit="1" customWidth="1"/>
    <col min="12849" max="12849" width="5" style="2" bestFit="1" customWidth="1"/>
    <col min="12850" max="12851" width="4" style="2" bestFit="1" customWidth="1"/>
    <col min="12852" max="12852" width="3.28515625" style="2" bestFit="1" customWidth="1"/>
    <col min="12853" max="12854" width="4" style="2" bestFit="1" customWidth="1"/>
    <col min="12855" max="13069" width="11.5703125" style="2"/>
    <col min="13070" max="13070" width="3" style="2" bestFit="1" customWidth="1"/>
    <col min="13071" max="13071" width="19.140625" style="2" customWidth="1"/>
    <col min="13072" max="13072" width="6.7109375" style="2" customWidth="1"/>
    <col min="13073" max="13074" width="11.28515625" style="2" customWidth="1"/>
    <col min="13075" max="13091" width="4.140625" style="2" customWidth="1"/>
    <col min="13092" max="13092" width="4.7109375" style="2" customWidth="1"/>
    <col min="13093" max="13093" width="9.28515625" style="2" customWidth="1"/>
    <col min="13094" max="13094" width="7.5703125" style="2" bestFit="1" customWidth="1"/>
    <col min="13095" max="13095" width="7.5703125" style="2" customWidth="1"/>
    <col min="13096" max="13096" width="4" style="2" bestFit="1" customWidth="1"/>
    <col min="13097" max="13097" width="5" style="2" bestFit="1" customWidth="1"/>
    <col min="13098" max="13098" width="3.28515625" style="2" bestFit="1" customWidth="1"/>
    <col min="13099" max="13100" width="4" style="2" bestFit="1" customWidth="1"/>
    <col min="13101" max="13101" width="5" style="2" bestFit="1" customWidth="1"/>
    <col min="13102" max="13102" width="3.28515625" style="2" bestFit="1" customWidth="1"/>
    <col min="13103" max="13104" width="4" style="2" bestFit="1" customWidth="1"/>
    <col min="13105" max="13105" width="5" style="2" bestFit="1" customWidth="1"/>
    <col min="13106" max="13107" width="4" style="2" bestFit="1" customWidth="1"/>
    <col min="13108" max="13108" width="3.28515625" style="2" bestFit="1" customWidth="1"/>
    <col min="13109" max="13110" width="4" style="2" bestFit="1" customWidth="1"/>
    <col min="13111" max="13325" width="11.5703125" style="2"/>
    <col min="13326" max="13326" width="3" style="2" bestFit="1" customWidth="1"/>
    <col min="13327" max="13327" width="19.140625" style="2" customWidth="1"/>
    <col min="13328" max="13328" width="6.7109375" style="2" customWidth="1"/>
    <col min="13329" max="13330" width="11.28515625" style="2" customWidth="1"/>
    <col min="13331" max="13347" width="4.140625" style="2" customWidth="1"/>
    <col min="13348" max="13348" width="4.7109375" style="2" customWidth="1"/>
    <col min="13349" max="13349" width="9.28515625" style="2" customWidth="1"/>
    <col min="13350" max="13350" width="7.5703125" style="2" bestFit="1" customWidth="1"/>
    <col min="13351" max="13351" width="7.5703125" style="2" customWidth="1"/>
    <col min="13352" max="13352" width="4" style="2" bestFit="1" customWidth="1"/>
    <col min="13353" max="13353" width="5" style="2" bestFit="1" customWidth="1"/>
    <col min="13354" max="13354" width="3.28515625" style="2" bestFit="1" customWidth="1"/>
    <col min="13355" max="13356" width="4" style="2" bestFit="1" customWidth="1"/>
    <col min="13357" max="13357" width="5" style="2" bestFit="1" customWidth="1"/>
    <col min="13358" max="13358" width="3.28515625" style="2" bestFit="1" customWidth="1"/>
    <col min="13359" max="13360" width="4" style="2" bestFit="1" customWidth="1"/>
    <col min="13361" max="13361" width="5" style="2" bestFit="1" customWidth="1"/>
    <col min="13362" max="13363" width="4" style="2" bestFit="1" customWidth="1"/>
    <col min="13364" max="13364" width="3.28515625" style="2" bestFit="1" customWidth="1"/>
    <col min="13365" max="13366" width="4" style="2" bestFit="1" customWidth="1"/>
    <col min="13367" max="13581" width="11.5703125" style="2"/>
    <col min="13582" max="13582" width="3" style="2" bestFit="1" customWidth="1"/>
    <col min="13583" max="13583" width="19.140625" style="2" customWidth="1"/>
    <col min="13584" max="13584" width="6.7109375" style="2" customWidth="1"/>
    <col min="13585" max="13586" width="11.28515625" style="2" customWidth="1"/>
    <col min="13587" max="13603" width="4.140625" style="2" customWidth="1"/>
    <col min="13604" max="13604" width="4.7109375" style="2" customWidth="1"/>
    <col min="13605" max="13605" width="9.28515625" style="2" customWidth="1"/>
    <col min="13606" max="13606" width="7.5703125" style="2" bestFit="1" customWidth="1"/>
    <col min="13607" max="13607" width="7.5703125" style="2" customWidth="1"/>
    <col min="13608" max="13608" width="4" style="2" bestFit="1" customWidth="1"/>
    <col min="13609" max="13609" width="5" style="2" bestFit="1" customWidth="1"/>
    <col min="13610" max="13610" width="3.28515625" style="2" bestFit="1" customWidth="1"/>
    <col min="13611" max="13612" width="4" style="2" bestFit="1" customWidth="1"/>
    <col min="13613" max="13613" width="5" style="2" bestFit="1" customWidth="1"/>
    <col min="13614" max="13614" width="3.28515625" style="2" bestFit="1" customWidth="1"/>
    <col min="13615" max="13616" width="4" style="2" bestFit="1" customWidth="1"/>
    <col min="13617" max="13617" width="5" style="2" bestFit="1" customWidth="1"/>
    <col min="13618" max="13619" width="4" style="2" bestFit="1" customWidth="1"/>
    <col min="13620" max="13620" width="3.28515625" style="2" bestFit="1" customWidth="1"/>
    <col min="13621" max="13622" width="4" style="2" bestFit="1" customWidth="1"/>
    <col min="13623" max="13837" width="11.5703125" style="2"/>
    <col min="13838" max="13838" width="3" style="2" bestFit="1" customWidth="1"/>
    <col min="13839" max="13839" width="19.140625" style="2" customWidth="1"/>
    <col min="13840" max="13840" width="6.7109375" style="2" customWidth="1"/>
    <col min="13841" max="13842" width="11.28515625" style="2" customWidth="1"/>
    <col min="13843" max="13859" width="4.140625" style="2" customWidth="1"/>
    <col min="13860" max="13860" width="4.7109375" style="2" customWidth="1"/>
    <col min="13861" max="13861" width="9.28515625" style="2" customWidth="1"/>
    <col min="13862" max="13862" width="7.5703125" style="2" bestFit="1" customWidth="1"/>
    <col min="13863" max="13863" width="7.5703125" style="2" customWidth="1"/>
    <col min="13864" max="13864" width="4" style="2" bestFit="1" customWidth="1"/>
    <col min="13865" max="13865" width="5" style="2" bestFit="1" customWidth="1"/>
    <col min="13866" max="13866" width="3.28515625" style="2" bestFit="1" customWidth="1"/>
    <col min="13867" max="13868" width="4" style="2" bestFit="1" customWidth="1"/>
    <col min="13869" max="13869" width="5" style="2" bestFit="1" customWidth="1"/>
    <col min="13870" max="13870" width="3.28515625" style="2" bestFit="1" customWidth="1"/>
    <col min="13871" max="13872" width="4" style="2" bestFit="1" customWidth="1"/>
    <col min="13873" max="13873" width="5" style="2" bestFit="1" customWidth="1"/>
    <col min="13874" max="13875" width="4" style="2" bestFit="1" customWidth="1"/>
    <col min="13876" max="13876" width="3.28515625" style="2" bestFit="1" customWidth="1"/>
    <col min="13877" max="13878" width="4" style="2" bestFit="1" customWidth="1"/>
    <col min="13879" max="14093" width="11.5703125" style="2"/>
    <col min="14094" max="14094" width="3" style="2" bestFit="1" customWidth="1"/>
    <col min="14095" max="14095" width="19.140625" style="2" customWidth="1"/>
    <col min="14096" max="14096" width="6.7109375" style="2" customWidth="1"/>
    <col min="14097" max="14098" width="11.28515625" style="2" customWidth="1"/>
    <col min="14099" max="14115" width="4.140625" style="2" customWidth="1"/>
    <col min="14116" max="14116" width="4.7109375" style="2" customWidth="1"/>
    <col min="14117" max="14117" width="9.28515625" style="2" customWidth="1"/>
    <col min="14118" max="14118" width="7.5703125" style="2" bestFit="1" customWidth="1"/>
    <col min="14119" max="14119" width="7.5703125" style="2" customWidth="1"/>
    <col min="14120" max="14120" width="4" style="2" bestFit="1" customWidth="1"/>
    <col min="14121" max="14121" width="5" style="2" bestFit="1" customWidth="1"/>
    <col min="14122" max="14122" width="3.28515625" style="2" bestFit="1" customWidth="1"/>
    <col min="14123" max="14124" width="4" style="2" bestFit="1" customWidth="1"/>
    <col min="14125" max="14125" width="5" style="2" bestFit="1" customWidth="1"/>
    <col min="14126" max="14126" width="3.28515625" style="2" bestFit="1" customWidth="1"/>
    <col min="14127" max="14128" width="4" style="2" bestFit="1" customWidth="1"/>
    <col min="14129" max="14129" width="5" style="2" bestFit="1" customWidth="1"/>
    <col min="14130" max="14131" width="4" style="2" bestFit="1" customWidth="1"/>
    <col min="14132" max="14132" width="3.28515625" style="2" bestFit="1" customWidth="1"/>
    <col min="14133" max="14134" width="4" style="2" bestFit="1" customWidth="1"/>
    <col min="14135" max="14349" width="11.5703125" style="2"/>
    <col min="14350" max="14350" width="3" style="2" bestFit="1" customWidth="1"/>
    <col min="14351" max="14351" width="19.140625" style="2" customWidth="1"/>
    <col min="14352" max="14352" width="6.7109375" style="2" customWidth="1"/>
    <col min="14353" max="14354" width="11.28515625" style="2" customWidth="1"/>
    <col min="14355" max="14371" width="4.140625" style="2" customWidth="1"/>
    <col min="14372" max="14372" width="4.7109375" style="2" customWidth="1"/>
    <col min="14373" max="14373" width="9.28515625" style="2" customWidth="1"/>
    <col min="14374" max="14374" width="7.5703125" style="2" bestFit="1" customWidth="1"/>
    <col min="14375" max="14375" width="7.5703125" style="2" customWidth="1"/>
    <col min="14376" max="14376" width="4" style="2" bestFit="1" customWidth="1"/>
    <col min="14377" max="14377" width="5" style="2" bestFit="1" customWidth="1"/>
    <col min="14378" max="14378" width="3.28515625" style="2" bestFit="1" customWidth="1"/>
    <col min="14379" max="14380" width="4" style="2" bestFit="1" customWidth="1"/>
    <col min="14381" max="14381" width="5" style="2" bestFit="1" customWidth="1"/>
    <col min="14382" max="14382" width="3.28515625" style="2" bestFit="1" customWidth="1"/>
    <col min="14383" max="14384" width="4" style="2" bestFit="1" customWidth="1"/>
    <col min="14385" max="14385" width="5" style="2" bestFit="1" customWidth="1"/>
    <col min="14386" max="14387" width="4" style="2" bestFit="1" customWidth="1"/>
    <col min="14388" max="14388" width="3.28515625" style="2" bestFit="1" customWidth="1"/>
    <col min="14389" max="14390" width="4" style="2" bestFit="1" customWidth="1"/>
    <col min="14391" max="14605" width="11.5703125" style="2"/>
    <col min="14606" max="14606" width="3" style="2" bestFit="1" customWidth="1"/>
    <col min="14607" max="14607" width="19.140625" style="2" customWidth="1"/>
    <col min="14608" max="14608" width="6.7109375" style="2" customWidth="1"/>
    <col min="14609" max="14610" width="11.28515625" style="2" customWidth="1"/>
    <col min="14611" max="14627" width="4.140625" style="2" customWidth="1"/>
    <col min="14628" max="14628" width="4.7109375" style="2" customWidth="1"/>
    <col min="14629" max="14629" width="9.28515625" style="2" customWidth="1"/>
    <col min="14630" max="14630" width="7.5703125" style="2" bestFit="1" customWidth="1"/>
    <col min="14631" max="14631" width="7.5703125" style="2" customWidth="1"/>
    <col min="14632" max="14632" width="4" style="2" bestFit="1" customWidth="1"/>
    <col min="14633" max="14633" width="5" style="2" bestFit="1" customWidth="1"/>
    <col min="14634" max="14634" width="3.28515625" style="2" bestFit="1" customWidth="1"/>
    <col min="14635" max="14636" width="4" style="2" bestFit="1" customWidth="1"/>
    <col min="14637" max="14637" width="5" style="2" bestFit="1" customWidth="1"/>
    <col min="14638" max="14638" width="3.28515625" style="2" bestFit="1" customWidth="1"/>
    <col min="14639" max="14640" width="4" style="2" bestFit="1" customWidth="1"/>
    <col min="14641" max="14641" width="5" style="2" bestFit="1" customWidth="1"/>
    <col min="14642" max="14643" width="4" style="2" bestFit="1" customWidth="1"/>
    <col min="14644" max="14644" width="3.28515625" style="2" bestFit="1" customWidth="1"/>
    <col min="14645" max="14646" width="4" style="2" bestFit="1" customWidth="1"/>
    <col min="14647" max="14861" width="11.5703125" style="2"/>
    <col min="14862" max="14862" width="3" style="2" bestFit="1" customWidth="1"/>
    <col min="14863" max="14863" width="19.140625" style="2" customWidth="1"/>
    <col min="14864" max="14864" width="6.7109375" style="2" customWidth="1"/>
    <col min="14865" max="14866" width="11.28515625" style="2" customWidth="1"/>
    <col min="14867" max="14883" width="4.140625" style="2" customWidth="1"/>
    <col min="14884" max="14884" width="4.7109375" style="2" customWidth="1"/>
    <col min="14885" max="14885" width="9.28515625" style="2" customWidth="1"/>
    <col min="14886" max="14886" width="7.5703125" style="2" bestFit="1" customWidth="1"/>
    <col min="14887" max="14887" width="7.5703125" style="2" customWidth="1"/>
    <col min="14888" max="14888" width="4" style="2" bestFit="1" customWidth="1"/>
    <col min="14889" max="14889" width="5" style="2" bestFit="1" customWidth="1"/>
    <col min="14890" max="14890" width="3.28515625" style="2" bestFit="1" customWidth="1"/>
    <col min="14891" max="14892" width="4" style="2" bestFit="1" customWidth="1"/>
    <col min="14893" max="14893" width="5" style="2" bestFit="1" customWidth="1"/>
    <col min="14894" max="14894" width="3.28515625" style="2" bestFit="1" customWidth="1"/>
    <col min="14895" max="14896" width="4" style="2" bestFit="1" customWidth="1"/>
    <col min="14897" max="14897" width="5" style="2" bestFit="1" customWidth="1"/>
    <col min="14898" max="14899" width="4" style="2" bestFit="1" customWidth="1"/>
    <col min="14900" max="14900" width="3.28515625" style="2" bestFit="1" customWidth="1"/>
    <col min="14901" max="14902" width="4" style="2" bestFit="1" customWidth="1"/>
    <col min="14903" max="15117" width="11.5703125" style="2"/>
    <col min="15118" max="15118" width="3" style="2" bestFit="1" customWidth="1"/>
    <col min="15119" max="15119" width="19.140625" style="2" customWidth="1"/>
    <col min="15120" max="15120" width="6.7109375" style="2" customWidth="1"/>
    <col min="15121" max="15122" width="11.28515625" style="2" customWidth="1"/>
    <col min="15123" max="15139" width="4.140625" style="2" customWidth="1"/>
    <col min="15140" max="15140" width="4.7109375" style="2" customWidth="1"/>
    <col min="15141" max="15141" width="9.28515625" style="2" customWidth="1"/>
    <col min="15142" max="15142" width="7.5703125" style="2" bestFit="1" customWidth="1"/>
    <col min="15143" max="15143" width="7.5703125" style="2" customWidth="1"/>
    <col min="15144" max="15144" width="4" style="2" bestFit="1" customWidth="1"/>
    <col min="15145" max="15145" width="5" style="2" bestFit="1" customWidth="1"/>
    <col min="15146" max="15146" width="3.28515625" style="2" bestFit="1" customWidth="1"/>
    <col min="15147" max="15148" width="4" style="2" bestFit="1" customWidth="1"/>
    <col min="15149" max="15149" width="5" style="2" bestFit="1" customWidth="1"/>
    <col min="15150" max="15150" width="3.28515625" style="2" bestFit="1" customWidth="1"/>
    <col min="15151" max="15152" width="4" style="2" bestFit="1" customWidth="1"/>
    <col min="15153" max="15153" width="5" style="2" bestFit="1" customWidth="1"/>
    <col min="15154" max="15155" width="4" style="2" bestFit="1" customWidth="1"/>
    <col min="15156" max="15156" width="3.28515625" style="2" bestFit="1" customWidth="1"/>
    <col min="15157" max="15158" width="4" style="2" bestFit="1" customWidth="1"/>
    <col min="15159" max="15373" width="11.5703125" style="2"/>
    <col min="15374" max="15374" width="3" style="2" bestFit="1" customWidth="1"/>
    <col min="15375" max="15375" width="19.140625" style="2" customWidth="1"/>
    <col min="15376" max="15376" width="6.7109375" style="2" customWidth="1"/>
    <col min="15377" max="15378" width="11.28515625" style="2" customWidth="1"/>
    <col min="15379" max="15395" width="4.140625" style="2" customWidth="1"/>
    <col min="15396" max="15396" width="4.7109375" style="2" customWidth="1"/>
    <col min="15397" max="15397" width="9.28515625" style="2" customWidth="1"/>
    <col min="15398" max="15398" width="7.5703125" style="2" bestFit="1" customWidth="1"/>
    <col min="15399" max="15399" width="7.5703125" style="2" customWidth="1"/>
    <col min="15400" max="15400" width="4" style="2" bestFit="1" customWidth="1"/>
    <col min="15401" max="15401" width="5" style="2" bestFit="1" customWidth="1"/>
    <col min="15402" max="15402" width="3.28515625" style="2" bestFit="1" customWidth="1"/>
    <col min="15403" max="15404" width="4" style="2" bestFit="1" customWidth="1"/>
    <col min="15405" max="15405" width="5" style="2" bestFit="1" customWidth="1"/>
    <col min="15406" max="15406" width="3.28515625" style="2" bestFit="1" customWidth="1"/>
    <col min="15407" max="15408" width="4" style="2" bestFit="1" customWidth="1"/>
    <col min="15409" max="15409" width="5" style="2" bestFit="1" customWidth="1"/>
    <col min="15410" max="15411" width="4" style="2" bestFit="1" customWidth="1"/>
    <col min="15412" max="15412" width="3.28515625" style="2" bestFit="1" customWidth="1"/>
    <col min="15413" max="15414" width="4" style="2" bestFit="1" customWidth="1"/>
    <col min="15415" max="15629" width="11.5703125" style="2"/>
    <col min="15630" max="15630" width="3" style="2" bestFit="1" customWidth="1"/>
    <col min="15631" max="15631" width="19.140625" style="2" customWidth="1"/>
    <col min="15632" max="15632" width="6.7109375" style="2" customWidth="1"/>
    <col min="15633" max="15634" width="11.28515625" style="2" customWidth="1"/>
    <col min="15635" max="15651" width="4.140625" style="2" customWidth="1"/>
    <col min="15652" max="15652" width="4.7109375" style="2" customWidth="1"/>
    <col min="15653" max="15653" width="9.28515625" style="2" customWidth="1"/>
    <col min="15654" max="15654" width="7.5703125" style="2" bestFit="1" customWidth="1"/>
    <col min="15655" max="15655" width="7.5703125" style="2" customWidth="1"/>
    <col min="15656" max="15656" width="4" style="2" bestFit="1" customWidth="1"/>
    <col min="15657" max="15657" width="5" style="2" bestFit="1" customWidth="1"/>
    <col min="15658" max="15658" width="3.28515625" style="2" bestFit="1" customWidth="1"/>
    <col min="15659" max="15660" width="4" style="2" bestFit="1" customWidth="1"/>
    <col min="15661" max="15661" width="5" style="2" bestFit="1" customWidth="1"/>
    <col min="15662" max="15662" width="3.28515625" style="2" bestFit="1" customWidth="1"/>
    <col min="15663" max="15664" width="4" style="2" bestFit="1" customWidth="1"/>
    <col min="15665" max="15665" width="5" style="2" bestFit="1" customWidth="1"/>
    <col min="15666" max="15667" width="4" style="2" bestFit="1" customWidth="1"/>
    <col min="15668" max="15668" width="3.28515625" style="2" bestFit="1" customWidth="1"/>
    <col min="15669" max="15670" width="4" style="2" bestFit="1" customWidth="1"/>
    <col min="15671" max="15885" width="11.5703125" style="2"/>
    <col min="15886" max="15886" width="3" style="2" bestFit="1" customWidth="1"/>
    <col min="15887" max="15887" width="19.140625" style="2" customWidth="1"/>
    <col min="15888" max="15888" width="6.7109375" style="2" customWidth="1"/>
    <col min="15889" max="15890" width="11.28515625" style="2" customWidth="1"/>
    <col min="15891" max="15907" width="4.140625" style="2" customWidth="1"/>
    <col min="15908" max="15908" width="4.7109375" style="2" customWidth="1"/>
    <col min="15909" max="15909" width="9.28515625" style="2" customWidth="1"/>
    <col min="15910" max="15910" width="7.5703125" style="2" bestFit="1" customWidth="1"/>
    <col min="15911" max="15911" width="7.5703125" style="2" customWidth="1"/>
    <col min="15912" max="15912" width="4" style="2" bestFit="1" customWidth="1"/>
    <col min="15913" max="15913" width="5" style="2" bestFit="1" customWidth="1"/>
    <col min="15914" max="15914" width="3.28515625" style="2" bestFit="1" customWidth="1"/>
    <col min="15915" max="15916" width="4" style="2" bestFit="1" customWidth="1"/>
    <col min="15917" max="15917" width="5" style="2" bestFit="1" customWidth="1"/>
    <col min="15918" max="15918" width="3.28515625" style="2" bestFit="1" customWidth="1"/>
    <col min="15919" max="15920" width="4" style="2" bestFit="1" customWidth="1"/>
    <col min="15921" max="15921" width="5" style="2" bestFit="1" customWidth="1"/>
    <col min="15922" max="15923" width="4" style="2" bestFit="1" customWidth="1"/>
    <col min="15924" max="15924" width="3.28515625" style="2" bestFit="1" customWidth="1"/>
    <col min="15925" max="15926" width="4" style="2" bestFit="1" customWidth="1"/>
    <col min="15927" max="16141" width="11.5703125" style="2"/>
    <col min="16142" max="16142" width="3" style="2" bestFit="1" customWidth="1"/>
    <col min="16143" max="16143" width="19.140625" style="2" customWidth="1"/>
    <col min="16144" max="16144" width="6.7109375" style="2" customWidth="1"/>
    <col min="16145" max="16146" width="11.28515625" style="2" customWidth="1"/>
    <col min="16147" max="16163" width="4.140625" style="2" customWidth="1"/>
    <col min="16164" max="16164" width="4.7109375" style="2" customWidth="1"/>
    <col min="16165" max="16165" width="9.28515625" style="2" customWidth="1"/>
    <col min="16166" max="16166" width="7.5703125" style="2" bestFit="1" customWidth="1"/>
    <col min="16167" max="16167" width="7.5703125" style="2" customWidth="1"/>
    <col min="16168" max="16168" width="4" style="2" bestFit="1" customWidth="1"/>
    <col min="16169" max="16169" width="5" style="2" bestFit="1" customWidth="1"/>
    <col min="16170" max="16170" width="3.28515625" style="2" bestFit="1" customWidth="1"/>
    <col min="16171" max="16172" width="4" style="2" bestFit="1" customWidth="1"/>
    <col min="16173" max="16173" width="5" style="2" bestFit="1" customWidth="1"/>
    <col min="16174" max="16174" width="3.28515625" style="2" bestFit="1" customWidth="1"/>
    <col min="16175" max="16176" width="4" style="2" bestFit="1" customWidth="1"/>
    <col min="16177" max="16177" width="5" style="2" bestFit="1" customWidth="1"/>
    <col min="16178" max="16179" width="4" style="2" bestFit="1" customWidth="1"/>
    <col min="16180" max="16180" width="3.28515625" style="2" bestFit="1" customWidth="1"/>
    <col min="16181" max="16182" width="4" style="2" bestFit="1" customWidth="1"/>
    <col min="16183" max="16384" width="11.5703125" style="2"/>
  </cols>
  <sheetData>
    <row r="5" spans="1:55" ht="29.45" customHeight="1" x14ac:dyDescent="0.35">
      <c r="A5" s="336" t="s">
        <v>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248"/>
      <c r="AM5" s="248"/>
    </row>
    <row r="6" spans="1:55" ht="29.45" customHeight="1" x14ac:dyDescent="0.35">
      <c r="A6" s="336" t="s">
        <v>158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248"/>
      <c r="AM6" s="248"/>
    </row>
    <row r="7" spans="1:55" ht="13.5" thickBot="1" x14ac:dyDescent="0.25"/>
    <row r="8" spans="1:55" ht="59.25" customHeight="1" x14ac:dyDescent="0.2">
      <c r="B8" s="337" t="s">
        <v>4</v>
      </c>
      <c r="C8" s="339" t="s">
        <v>5</v>
      </c>
      <c r="D8" s="337" t="s">
        <v>6</v>
      </c>
      <c r="E8" s="341" t="s">
        <v>7</v>
      </c>
      <c r="F8" s="343" t="s">
        <v>8</v>
      </c>
      <c r="G8" s="344"/>
      <c r="H8" s="345"/>
      <c r="I8" s="346" t="s">
        <v>51</v>
      </c>
      <c r="J8" s="347"/>
      <c r="K8" s="348"/>
      <c r="L8" s="343" t="s">
        <v>403</v>
      </c>
      <c r="M8" s="344"/>
      <c r="N8" s="345"/>
      <c r="O8" s="343" t="s">
        <v>404</v>
      </c>
      <c r="P8" s="344"/>
      <c r="Q8" s="345"/>
      <c r="R8" s="343" t="s">
        <v>405</v>
      </c>
      <c r="S8" s="344"/>
      <c r="T8" s="345"/>
      <c r="U8" s="343" t="s">
        <v>406</v>
      </c>
      <c r="V8" s="344"/>
      <c r="W8" s="345"/>
      <c r="X8" s="343" t="s">
        <v>407</v>
      </c>
      <c r="Y8" s="344"/>
      <c r="Z8" s="345"/>
      <c r="AA8" s="343" t="s">
        <v>408</v>
      </c>
      <c r="AB8" s="344"/>
      <c r="AC8" s="345"/>
      <c r="AD8" s="343" t="s">
        <v>409</v>
      </c>
      <c r="AE8" s="344"/>
      <c r="AF8" s="345"/>
      <c r="AG8" s="354" t="s">
        <v>410</v>
      </c>
      <c r="AH8" s="355"/>
      <c r="AI8" s="345"/>
      <c r="AJ8" s="349" t="s">
        <v>9</v>
      </c>
      <c r="AK8" s="350"/>
      <c r="AL8" s="351" t="s">
        <v>529</v>
      </c>
      <c r="AM8" s="352"/>
      <c r="AN8" s="7" t="s">
        <v>10</v>
      </c>
      <c r="AO8" s="8" t="s">
        <v>11</v>
      </c>
      <c r="AP8" s="8" t="s">
        <v>12</v>
      </c>
      <c r="AQ8" s="8" t="s">
        <v>13</v>
      </c>
      <c r="AR8" s="8" t="s">
        <v>14</v>
      </c>
      <c r="AS8" s="8" t="s">
        <v>15</v>
      </c>
      <c r="AT8" s="8" t="s">
        <v>16</v>
      </c>
      <c r="AU8" s="8" t="s">
        <v>17</v>
      </c>
      <c r="AV8" s="8" t="s">
        <v>18</v>
      </c>
      <c r="AW8" s="8" t="s">
        <v>19</v>
      </c>
      <c r="AX8" s="8" t="s">
        <v>20</v>
      </c>
      <c r="AY8" s="8" t="s">
        <v>21</v>
      </c>
      <c r="AZ8" s="8" t="s">
        <v>22</v>
      </c>
      <c r="BA8" s="8" t="s">
        <v>52</v>
      </c>
      <c r="BB8" s="9" t="s">
        <v>24</v>
      </c>
      <c r="BC8" s="9" t="s">
        <v>471</v>
      </c>
    </row>
    <row r="9" spans="1:55" s="10" customFormat="1" ht="35.25" customHeight="1" thickBot="1" x14ac:dyDescent="0.25">
      <c r="B9" s="338"/>
      <c r="C9" s="340"/>
      <c r="D9" s="338"/>
      <c r="E9" s="342"/>
      <c r="F9" s="45" t="s">
        <v>25</v>
      </c>
      <c r="G9" s="46" t="s">
        <v>49</v>
      </c>
      <c r="H9" s="47" t="s">
        <v>50</v>
      </c>
      <c r="I9" s="45" t="s">
        <v>25</v>
      </c>
      <c r="J9" s="46" t="s">
        <v>49</v>
      </c>
      <c r="K9" s="47" t="s">
        <v>50</v>
      </c>
      <c r="L9" s="147" t="s">
        <v>25</v>
      </c>
      <c r="M9" s="46" t="s">
        <v>49</v>
      </c>
      <c r="N9" s="47" t="s">
        <v>50</v>
      </c>
      <c r="O9" s="45" t="s">
        <v>25</v>
      </c>
      <c r="P9" s="46" t="s">
        <v>49</v>
      </c>
      <c r="Q9" s="47" t="s">
        <v>50</v>
      </c>
      <c r="R9" s="45" t="s">
        <v>25</v>
      </c>
      <c r="S9" s="46" t="s">
        <v>49</v>
      </c>
      <c r="T9" s="47" t="s">
        <v>50</v>
      </c>
      <c r="U9" s="45" t="s">
        <v>25</v>
      </c>
      <c r="V9" s="46" t="s">
        <v>49</v>
      </c>
      <c r="W9" s="47" t="s">
        <v>50</v>
      </c>
      <c r="X9" s="45" t="s">
        <v>25</v>
      </c>
      <c r="Y9" s="46" t="s">
        <v>49</v>
      </c>
      <c r="Z9" s="47" t="s">
        <v>50</v>
      </c>
      <c r="AA9" s="45" t="s">
        <v>25</v>
      </c>
      <c r="AB9" s="46" t="s">
        <v>49</v>
      </c>
      <c r="AC9" s="47" t="s">
        <v>50</v>
      </c>
      <c r="AD9" s="45" t="s">
        <v>25</v>
      </c>
      <c r="AE9" s="46" t="s">
        <v>49</v>
      </c>
      <c r="AF9" s="47" t="s">
        <v>50</v>
      </c>
      <c r="AG9" s="251" t="s">
        <v>25</v>
      </c>
      <c r="AH9" s="254" t="s">
        <v>49</v>
      </c>
      <c r="AI9" s="47" t="s">
        <v>50</v>
      </c>
      <c r="AJ9" s="11" t="s">
        <v>26</v>
      </c>
      <c r="AK9" s="12" t="s">
        <v>25</v>
      </c>
      <c r="AL9" s="250" t="s">
        <v>26</v>
      </c>
      <c r="AM9" s="250" t="s">
        <v>25</v>
      </c>
      <c r="AN9" s="13">
        <f t="shared" ref="AN9:BB9" si="0">SUM(AN10:AN35)</f>
        <v>158</v>
      </c>
      <c r="AO9" s="13">
        <f t="shared" si="0"/>
        <v>130</v>
      </c>
      <c r="AP9" s="13">
        <f t="shared" si="0"/>
        <v>0</v>
      </c>
      <c r="AQ9" s="13">
        <f t="shared" si="0"/>
        <v>0</v>
      </c>
      <c r="AR9" s="13">
        <f t="shared" si="0"/>
        <v>110</v>
      </c>
      <c r="AS9" s="13">
        <f t="shared" si="0"/>
        <v>2870</v>
      </c>
      <c r="AT9" s="13">
        <f t="shared" si="0"/>
        <v>127</v>
      </c>
      <c r="AU9" s="13">
        <f t="shared" si="0"/>
        <v>749</v>
      </c>
      <c r="AV9" s="13">
        <f t="shared" si="0"/>
        <v>66</v>
      </c>
      <c r="AW9" s="13">
        <f t="shared" si="0"/>
        <v>524</v>
      </c>
      <c r="AX9" s="13">
        <f t="shared" si="0"/>
        <v>648</v>
      </c>
      <c r="AY9" s="13">
        <f t="shared" si="0"/>
        <v>219</v>
      </c>
      <c r="AZ9" s="13">
        <f t="shared" si="0"/>
        <v>0</v>
      </c>
      <c r="BA9" s="13">
        <f t="shared" si="0"/>
        <v>360</v>
      </c>
      <c r="BB9" s="13">
        <f t="shared" si="0"/>
        <v>0</v>
      </c>
      <c r="BC9" s="13">
        <f t="shared" ref="BC9" si="1">SUM(BC10:BC35)</f>
        <v>0</v>
      </c>
    </row>
    <row r="10" spans="1:55" s="6" customFormat="1" ht="15" x14ac:dyDescent="0.25">
      <c r="A10" s="21">
        <f t="shared" ref="A10:A41" si="2">AM10</f>
        <v>1</v>
      </c>
      <c r="B10" s="88" t="s">
        <v>165</v>
      </c>
      <c r="C10" s="319">
        <v>2001</v>
      </c>
      <c r="D10" s="319" t="s">
        <v>15</v>
      </c>
      <c r="E10" s="320">
        <v>2660293</v>
      </c>
      <c r="F10" s="87">
        <v>7</v>
      </c>
      <c r="G10" s="25">
        <f>IF(F10="",0,VLOOKUP(F10,'points ind'!$A$2:$B$52,2,FALSE))</f>
        <v>70</v>
      </c>
      <c r="H10" s="48">
        <f>IF(F10="",0,VLOOKUP(F10,'points clubs'!$A$2:$B$51,2,FALSE))</f>
        <v>40</v>
      </c>
      <c r="I10" s="54"/>
      <c r="J10" s="53">
        <f>IF(I10="",0,VLOOKUP(I10,'points ind'!$A$2:$B$52,2,FALSE))</f>
        <v>0</v>
      </c>
      <c r="K10" s="51">
        <f>IF(I10="",0,VLOOKUP(I10,'points clubs'!$A$2:$B$51,2,FALSE))</f>
        <v>0</v>
      </c>
      <c r="L10" s="181">
        <v>1</v>
      </c>
      <c r="M10" s="25">
        <f>IF(L10="",0,VLOOKUP(L10,'points ind'!$A$2:$B$71,2,FALSE))</f>
        <v>100</v>
      </c>
      <c r="N10" s="48">
        <f>IF(L10="",0,VLOOKUP(L10,'points clubs'!$A$2:$B$71,2,FALSE))</f>
        <v>100</v>
      </c>
      <c r="O10" s="181">
        <v>1</v>
      </c>
      <c r="P10" s="25">
        <f>IF(O10="",0,VLOOKUP(O10,'points ind'!$A$2:$B$71,2,FALSE))</f>
        <v>100</v>
      </c>
      <c r="Q10" s="48">
        <f>IF(O10="",0,VLOOKUP(O10,'points clubs'!$A$2:$B$71,2,FALSE))</f>
        <v>100</v>
      </c>
      <c r="R10" s="181">
        <v>1</v>
      </c>
      <c r="S10" s="25">
        <f>IF(R10="",0,VLOOKUP(R10,'points ind'!$A$2:$B$71,2,FALSE))</f>
        <v>100</v>
      </c>
      <c r="T10" s="48">
        <f>IF(R10="",0,VLOOKUP(R10,'points clubs'!$A$2:$B$71,2,FALSE))</f>
        <v>100</v>
      </c>
      <c r="U10" s="42"/>
      <c r="V10" s="25">
        <f>IF(U10="",0,VLOOKUP(U10,'points ind'!$A$2:$B$71,2,FALSE))</f>
        <v>0</v>
      </c>
      <c r="W10" s="48">
        <f>IF(U10="",0,VLOOKUP(U10,'points clubs'!$A$2:$B$71,2,FALSE))</f>
        <v>0</v>
      </c>
      <c r="X10" s="41"/>
      <c r="Y10" s="25">
        <f>IF(X10="",0,VLOOKUP(X10,'points ind'!$A$2:$B$71,2,FALSE))</f>
        <v>0</v>
      </c>
      <c r="Z10" s="48">
        <f>IF(X10="",0,VLOOKUP(X10,'points clubs'!$A$2:$B$71,2,FALSE))</f>
        <v>0</v>
      </c>
      <c r="AA10" s="42">
        <v>3</v>
      </c>
      <c r="AB10" s="25">
        <f>IF(AA10="",0,VLOOKUP(AA10,'points ind'!$A$2:$B$71,2,FALSE))</f>
        <v>90</v>
      </c>
      <c r="AC10" s="48">
        <f>IF(AA10="",0,VLOOKUP(AA10,'points clubs'!$A$2:$B$71,2,FALSE))</f>
        <v>80</v>
      </c>
      <c r="AD10" s="41"/>
      <c r="AE10" s="25">
        <f>IF(AD10="",0,VLOOKUP(AD10,'points ind'!$A$2:$B$71,2,FALSE))</f>
        <v>0</v>
      </c>
      <c r="AF10" s="48">
        <f>IF(AD10="",0,VLOOKUP(AD10,'points clubs'!$A$2:$B$71,2,FALSE))</f>
        <v>0</v>
      </c>
      <c r="AG10" s="41">
        <v>1</v>
      </c>
      <c r="AH10" s="25">
        <f>IF(AG10="",0,VLOOKUP(AG10,'points ind'!$A$2:$B$71,2,FALSE))</f>
        <v>100</v>
      </c>
      <c r="AI10" s="48">
        <f>IF(AG10="",0,VLOOKUP(AG10,'points clubs'!$A$2:$B$71,2,FALSE))</f>
        <v>100</v>
      </c>
      <c r="AJ10" s="26">
        <f>G10+J10+L10+N10+P10+R10+T10+V10+Z10</f>
        <v>372</v>
      </c>
      <c r="AK10" s="63">
        <f>RANK(AJ10,$AJ$10:$AJ$80,0)</f>
        <v>7</v>
      </c>
      <c r="AL10" s="255">
        <f>IF(AG10&gt;0,(LARGE((G10,M10,P10,S10,V10,Y10,AB10,AE10),1)+LARGE((G10,M10,P10,S10,V10,Y10,AB10,AE10),2)+LARGE((G10,M10,P10,S10,V10,Y10,AB10,AE10),3)+LARGE((G10,M10,P10,S10,V10,Y10,AB10,AE10),4)+AH10),(LARGE((G10,M10,P10,S10,V10,Y10,AB10,AE10),1)+LARGE((G10,M10,P10,S10,V10,Y10,AB10,AE10),2)+LARGE((G10,M10,P10,S10,V10,Y10,AB10,AE10),3)+LARGE((G10,M10,P10,S10,V10,Y10,AB10,AE10),4)+LARGE((G10,M10,P10,S10,V10,Y10,AB10,AE10),5)))</f>
        <v>490</v>
      </c>
      <c r="AM10" s="256">
        <f t="shared" ref="AM10:AM41" si="3">RANK(AL10,$AL$10:$AL$82,0)</f>
        <v>1</v>
      </c>
      <c r="AN10" s="22">
        <f t="shared" ref="AN10:AN41" si="4">IF($D10="areches",SUM($H10,$K10,$N10,$Q10,$T10,$W10,$Z10,$AC10,$AF10,$AI10),0)</f>
        <v>0</v>
      </c>
      <c r="AO10" s="23">
        <f t="shared" ref="AO10:AO41" si="5">IF($D10="bauges",SUM($H10,$K10,$N10,$Q10,$T10,$W10,$Z10,$AC10,$AF10,$AI10),0)</f>
        <v>0</v>
      </c>
      <c r="AP10" s="23">
        <f t="shared" ref="AP10:AP41" si="6">IF($D10="bessans",SUM($H10,$K10,$N10,$Q10,$T10,$W10,$Z10,$AC10,$AF10,$AI10),0)</f>
        <v>0</v>
      </c>
      <c r="AQ10" s="23">
        <f t="shared" ref="AQ10:AQ41" si="7">IF($D10="bozel",SUM($H10,$K10,$N10,$Q10,$T10,$W10,$Z10,$AC10,$AF10,$AI10),0)</f>
        <v>0</v>
      </c>
      <c r="AR10" s="23">
        <f t="shared" ref="AR10:AR41" si="8">IF($D10="courchevel",SUM($H10,$K10,$N10,$Q10,$T10,$W10,$Z10,$AC10,$AF10,$AI10),0)</f>
        <v>0</v>
      </c>
      <c r="AS10" s="23">
        <f t="shared" ref="AS10:AS41" si="9">IF($D10="feclaz",SUM($H10,$K10,$N10,$Q10,$T10,$W10,$Z10,$AC10,$AF10,$AI10),0)</f>
        <v>520</v>
      </c>
      <c r="AT10" s="23">
        <f t="shared" ref="AT10:AT41" si="10">IF($D10="karellis",SUM($H10,$K10,$N10,$Q10,$T10,$W10,$Z10,$AC10,$AF10,$AI10),0)</f>
        <v>0</v>
      </c>
      <c r="AU10" s="23">
        <f t="shared" ref="AU10:AU41" si="11">IF($D10="menuires",SUM($H10,$K10,$N10,$Q10,$T10,$W10,$Z10,$AC10,$AF10,$AI10),0)</f>
        <v>0</v>
      </c>
      <c r="AV10" s="23">
        <f t="shared" ref="AV10:AV41" si="12">IF($D10="meribel",SUM($H10,$K10,$N10,$Q10,$T10,$W10,$Z10,$AC10,$AF10,$AI10),0)</f>
        <v>0</v>
      </c>
      <c r="AW10" s="23">
        <f t="shared" ref="AW10:AW41" si="13">IF($D10="monolithe",SUM($H10,$K10,$N10,$Q10,$T10,$W10,$Z10,$AC10,$AF10,$AI10),0)</f>
        <v>0</v>
      </c>
      <c r="AX10" s="23">
        <f t="shared" ref="AX10:AX41" si="14">IF($D10="peisey",SUM($H10,$K10,$N10,$Q10,$T10,$W10,$Z10,$AC10,$AF10,$AI10),0)</f>
        <v>0</v>
      </c>
      <c r="AY10" s="23">
        <f t="shared" ref="AY10:AY41" si="15">IF($D10="revard",SUM($H10,$K10,$N10,$Q10,$T10,$W10,$Z10,$AC10,$AF10,$AI10),0)</f>
        <v>0</v>
      </c>
      <c r="AZ10" s="23">
        <f t="shared" ref="AZ10:AZ41" si="16">IF($D10="saisies",SUM($H10,$K10,$N10,$Q10,$T10,$W10,$Z10,$AC10,$AF10,$AI10),0)</f>
        <v>0</v>
      </c>
      <c r="BA10" s="23">
        <f t="shared" ref="BA10:BA41" si="17">IF($D10="valcenis",SUM($H10,$K10,$N10,$Q10,$T10,$W10,$Z10,$AC10,$AF10,$AI10),0)</f>
        <v>0</v>
      </c>
      <c r="BB10" s="27">
        <f t="shared" ref="BB10:BB41" si="18">IF($D10="valloire",SUM($H10,$K10,$N10,$Q10,$T10,$W10,$Z10,$AC10,$AF10,$AI10),0)</f>
        <v>0</v>
      </c>
      <c r="BC10" s="27">
        <f t="shared" ref="BC10:BC41" si="19">IF($D10="naves",SUM($H10,$K10,$N10,$Q10,$T10,$W10,$Z10,$AC10,$AF10,$AI10),0)</f>
        <v>0</v>
      </c>
    </row>
    <row r="11" spans="1:55" s="6" customFormat="1" ht="15" x14ac:dyDescent="0.25">
      <c r="A11" s="21">
        <f t="shared" si="2"/>
        <v>2</v>
      </c>
      <c r="B11" s="89" t="s">
        <v>159</v>
      </c>
      <c r="C11" s="90">
        <v>2001</v>
      </c>
      <c r="D11" s="90" t="s">
        <v>15</v>
      </c>
      <c r="E11" s="107">
        <v>2660277</v>
      </c>
      <c r="F11" s="87">
        <v>1</v>
      </c>
      <c r="G11" s="25">
        <f>IF(F11="",0,VLOOKUP(F11,'points ind'!$A$2:$B$52,2,FALSE))</f>
        <v>100</v>
      </c>
      <c r="H11" s="48">
        <f>IF(F11="",0,VLOOKUP(F11,'points clubs'!$A$2:$B$51,2,FALSE))</f>
        <v>100</v>
      </c>
      <c r="I11" s="52"/>
      <c r="J11" s="53">
        <f>IF(I11="",0,VLOOKUP(I11,'points ind'!$A$2:$B$52,2,FALSE))</f>
        <v>0</v>
      </c>
      <c r="K11" s="51">
        <f>IF(I11="",0,VLOOKUP(I11,'points clubs'!$A$2:$B$51,2,FALSE))</f>
        <v>0</v>
      </c>
      <c r="L11" s="41">
        <v>3</v>
      </c>
      <c r="M11" s="25">
        <f>IF(L11="",0,VLOOKUP(L11,'points ind'!$A$2:$B$52,2,FALSE))</f>
        <v>90</v>
      </c>
      <c r="N11" s="48">
        <f>IF(L11="",0,VLOOKUP(L11,'points clubs'!$A$2:$B$51,2,FALSE))</f>
        <v>80</v>
      </c>
      <c r="O11" s="41">
        <v>2</v>
      </c>
      <c r="P11" s="25">
        <f>IF(O11="",0,VLOOKUP(O11,'points ind'!$A$2:$B$71,2,FALSE))</f>
        <v>95</v>
      </c>
      <c r="Q11" s="48">
        <f>IF(O11="",0,VLOOKUP(O11,'points clubs'!$A$2:$B$71,2,FALSE))</f>
        <v>90</v>
      </c>
      <c r="R11" s="42">
        <v>2</v>
      </c>
      <c r="S11" s="25">
        <f>IF(R11="",0,VLOOKUP(R11,'points ind'!$A$2:$B$71,2,FALSE))</f>
        <v>95</v>
      </c>
      <c r="T11" s="48">
        <f>IF(R11="",0,VLOOKUP(R11,'points clubs'!$A$2:$B$71,2,FALSE))</f>
        <v>90</v>
      </c>
      <c r="U11" s="41">
        <v>2</v>
      </c>
      <c r="V11" s="25">
        <f>IF(U11="",0,VLOOKUP(U11,'points ind'!$A$2:$B$71,2,FALSE))</f>
        <v>95</v>
      </c>
      <c r="W11" s="48">
        <f>IF(U11="",0,VLOOKUP(U11,'points clubs'!$A$2:$B$71,2,FALSE))</f>
        <v>90</v>
      </c>
      <c r="X11" s="181">
        <v>1</v>
      </c>
      <c r="Y11" s="25">
        <f>IF(X11="",0,VLOOKUP(X11,'points ind'!$A$2:$B$71,2,FALSE))</f>
        <v>100</v>
      </c>
      <c r="Z11" s="48">
        <f>IF(X11="",0,VLOOKUP(X11,'points clubs'!$A$2:$B$71,2,FALSE))</f>
        <v>100</v>
      </c>
      <c r="AA11" s="41">
        <v>2</v>
      </c>
      <c r="AB11" s="25">
        <f>IF(AA11="",0,VLOOKUP(AA11,'points ind'!$A$2:$B$71,2,FALSE))</f>
        <v>95</v>
      </c>
      <c r="AC11" s="48">
        <f>IF(AA11="",0,VLOOKUP(AA11,'points clubs'!$A$2:$B$71,2,FALSE))</f>
        <v>90</v>
      </c>
      <c r="AD11" s="41"/>
      <c r="AE11" s="25">
        <f>IF(AD11="",0,VLOOKUP(AD11,'points ind'!$A$2:$B$71,2,FALSE))</f>
        <v>0</v>
      </c>
      <c r="AF11" s="48">
        <f>IF(AD11="",0,VLOOKUP(AD11,'points clubs'!$A$2:$B$71,2,FALSE))</f>
        <v>0</v>
      </c>
      <c r="AG11" s="41">
        <v>2</v>
      </c>
      <c r="AH11" s="25">
        <f>IF(AG11="",0,VLOOKUP(AG11,'points ind'!$A$2:$B$71,2,FALSE))</f>
        <v>95</v>
      </c>
      <c r="AI11" s="48">
        <f>IF(AG11="",0,VLOOKUP(AG11,'points clubs'!$A$2:$B$71,2,FALSE))</f>
        <v>90</v>
      </c>
      <c r="AJ11" s="26">
        <f>G11+J11+M11+P11+S11+V11+Y11+AB11+AE11+AH11</f>
        <v>765</v>
      </c>
      <c r="AK11" s="63">
        <f>RANK(AJ11,$AJ$10:$AJ$73,0)</f>
        <v>1</v>
      </c>
      <c r="AL11" s="257">
        <f>IF(AG11&gt;0,(LARGE((G11,M11,P11,S11,V11,Y11,AB11,AE11),1)+LARGE((G11,M11,P11,S11,V11,Y11,AB11,AE11),2)+LARGE((G11,M11,P11,S11,V11,Y11,AB11,AE11),3)+LARGE((G11,M11,P11,S11,V11,Y11,AB11,AE11),4)+AH11),(LARGE((G11,M11,P11,S11,V11,Y11,AB11,AE11),1)+LARGE((G11,M11,P11,S11,V11,Y11,AB11,AE11),2)+LARGE((G11,M11,P11,S11,V11,Y11,AB11,AE11),3)+LARGE((G11,M11,P11,S11,V11,Y11,AB11,AE11),4)+LARGE((G11,M11,P11,S11,V11,Y11,AB11,AE11),5)))</f>
        <v>485</v>
      </c>
      <c r="AM11" s="258">
        <f t="shared" si="3"/>
        <v>2</v>
      </c>
      <c r="AN11" s="22">
        <f t="shared" si="4"/>
        <v>0</v>
      </c>
      <c r="AO11" s="23">
        <f t="shared" si="5"/>
        <v>0</v>
      </c>
      <c r="AP11" s="23">
        <f t="shared" si="6"/>
        <v>0</v>
      </c>
      <c r="AQ11" s="23">
        <f t="shared" si="7"/>
        <v>0</v>
      </c>
      <c r="AR11" s="23">
        <f t="shared" si="8"/>
        <v>0</v>
      </c>
      <c r="AS11" s="23">
        <f t="shared" si="9"/>
        <v>730</v>
      </c>
      <c r="AT11" s="23">
        <f t="shared" si="10"/>
        <v>0</v>
      </c>
      <c r="AU11" s="23">
        <f t="shared" si="11"/>
        <v>0</v>
      </c>
      <c r="AV11" s="23">
        <f t="shared" si="12"/>
        <v>0</v>
      </c>
      <c r="AW11" s="23">
        <f t="shared" si="13"/>
        <v>0</v>
      </c>
      <c r="AX11" s="23">
        <f t="shared" si="14"/>
        <v>0</v>
      </c>
      <c r="AY11" s="23">
        <f t="shared" si="15"/>
        <v>0</v>
      </c>
      <c r="AZ11" s="23">
        <f t="shared" si="16"/>
        <v>0</v>
      </c>
      <c r="BA11" s="23">
        <f t="shared" si="17"/>
        <v>0</v>
      </c>
      <c r="BB11" s="27">
        <f t="shared" si="18"/>
        <v>0</v>
      </c>
      <c r="BC11" s="27">
        <f t="shared" si="19"/>
        <v>0</v>
      </c>
    </row>
    <row r="12" spans="1:55" s="6" customFormat="1" ht="15" x14ac:dyDescent="0.25">
      <c r="A12" s="21">
        <f t="shared" si="2"/>
        <v>3</v>
      </c>
      <c r="B12" s="89" t="s">
        <v>160</v>
      </c>
      <c r="C12" s="95">
        <v>2001</v>
      </c>
      <c r="D12" s="95" t="s">
        <v>15</v>
      </c>
      <c r="E12" s="104">
        <v>2660283</v>
      </c>
      <c r="F12" s="87">
        <v>2</v>
      </c>
      <c r="G12" s="25">
        <f>IF(F12="",0,VLOOKUP(F12,'points ind'!$A$2:$B$52,2,FALSE))</f>
        <v>95</v>
      </c>
      <c r="H12" s="48">
        <f>IF(F12="",0,VLOOKUP(F12,'points clubs'!$A$2:$B$51,2,FALSE))</f>
        <v>90</v>
      </c>
      <c r="I12" s="54"/>
      <c r="J12" s="53">
        <f>IF(I12="",0,VLOOKUP(I12,'points ind'!$A$2:$B$52,2,FALSE))</f>
        <v>0</v>
      </c>
      <c r="K12" s="51">
        <f>IF(I12="",0,VLOOKUP(I12,'points clubs'!$A$2:$B$51,2,FALSE))</f>
        <v>0</v>
      </c>
      <c r="L12" s="42">
        <v>4</v>
      </c>
      <c r="M12" s="25">
        <f>IF(L12="",0,VLOOKUP(L12,'points ind'!$A$2:$B$71,2,FALSE))</f>
        <v>85</v>
      </c>
      <c r="N12" s="48">
        <f>IF(L12="",0,VLOOKUP(L12,'points clubs'!$A$2:$B$71,2,FALSE))</f>
        <v>70</v>
      </c>
      <c r="O12" s="42">
        <v>3</v>
      </c>
      <c r="P12" s="25">
        <f>IF(O12="",0,VLOOKUP(O12,'points ind'!$A$2:$B$71,2,FALSE))</f>
        <v>90</v>
      </c>
      <c r="Q12" s="48">
        <f>IF(O12="",0,VLOOKUP(O12,'points clubs'!$A$2:$B$71,2,FALSE))</f>
        <v>80</v>
      </c>
      <c r="R12" s="42">
        <v>3</v>
      </c>
      <c r="S12" s="25">
        <f>IF(R12="",0,VLOOKUP(R12,'points ind'!$A$2:$B$71,2,FALSE))</f>
        <v>90</v>
      </c>
      <c r="T12" s="48">
        <f>IF(R12="",0,VLOOKUP(R12,'points clubs'!$A$2:$B$71,2,FALSE))</f>
        <v>80</v>
      </c>
      <c r="U12" s="41">
        <v>4</v>
      </c>
      <c r="V12" s="25">
        <f>IF(U12="",0,VLOOKUP(U12,'points ind'!$A$2:$B$71,2,FALSE))</f>
        <v>85</v>
      </c>
      <c r="W12" s="48">
        <f>IF(U12="",0,VLOOKUP(U12,'points clubs'!$A$2:$B$71,2,FALSE))</f>
        <v>70</v>
      </c>
      <c r="X12" s="42">
        <v>5</v>
      </c>
      <c r="Y12" s="25">
        <f>IF(X12="",0,VLOOKUP(X12,'points ind'!$A$2:$B$71,2,FALSE))</f>
        <v>80</v>
      </c>
      <c r="Z12" s="48">
        <f>IF(X12="",0,VLOOKUP(X12,'points clubs'!$A$2:$B$71,2,FALSE))</f>
        <v>60</v>
      </c>
      <c r="AA12" s="181">
        <v>1</v>
      </c>
      <c r="AB12" s="25">
        <f>IF(AA12="",0,VLOOKUP(AA12,'points ind'!$A$2:$B$71,2,FALSE))</f>
        <v>100</v>
      </c>
      <c r="AC12" s="48">
        <f>IF(AA12="",0,VLOOKUP(AA12,'points clubs'!$A$2:$B$71,2,FALSE))</f>
        <v>100</v>
      </c>
      <c r="AD12" s="42"/>
      <c r="AE12" s="25">
        <f>IF(AD12="",0,VLOOKUP(AD12,'points ind'!$A$2:$B$71,2,FALSE))</f>
        <v>0</v>
      </c>
      <c r="AF12" s="48">
        <f>IF(AD12="",0,VLOOKUP(AD12,'points clubs'!$A$2:$B$71,2,FALSE))</f>
        <v>0</v>
      </c>
      <c r="AG12" s="42">
        <v>4</v>
      </c>
      <c r="AH12" s="25">
        <f>IF(AG12="",0,VLOOKUP(AG12,'points ind'!$A$2:$B$71,2,FALSE))</f>
        <v>85</v>
      </c>
      <c r="AI12" s="48">
        <f>IF(AG12="",0,VLOOKUP(AG12,'points clubs'!$A$2:$B$71,2,FALSE))</f>
        <v>70</v>
      </c>
      <c r="AJ12" s="26">
        <f>G12+J12+L12+N12+P12+R12+T12+V12+Z12</f>
        <v>487</v>
      </c>
      <c r="AK12" s="63">
        <f>RANK(AJ12,$AJ$10:$AJ$80,0)</f>
        <v>5</v>
      </c>
      <c r="AL12" s="257">
        <f>IF(AG12&gt;0,(LARGE((G12,M12,P12,S12,V12,Y12,AB12,AE12),1)+LARGE((G12,M12,P12,S12,V12,Y12,AB12,AE12),2)+LARGE((G12,M12,P12,S12,V12,Y12,AB12,AE12),3)+LARGE((G12,M12,P12,S12,V12,Y12,AB12,AE12),4)+AH12),(LARGE((G12,M12,P12,S12,V12,Y12,AB12,AE12),1)+LARGE((G12,M12,P12,S12,V12,Y12,AB12,AE12),2)+LARGE((G12,M12,P12,S12,V12,Y12,AB12,AE12),3)+LARGE((G12,M12,P12,S12,V12,Y12,AB12,AE12),4)+LARGE((G12,M12,P12,S12,V12,Y12,AB12,AE12),5)))</f>
        <v>460</v>
      </c>
      <c r="AM12" s="258">
        <f t="shared" si="3"/>
        <v>3</v>
      </c>
      <c r="AN12" s="22">
        <f t="shared" si="4"/>
        <v>0</v>
      </c>
      <c r="AO12" s="23">
        <f t="shared" si="5"/>
        <v>0</v>
      </c>
      <c r="AP12" s="23">
        <f t="shared" si="6"/>
        <v>0</v>
      </c>
      <c r="AQ12" s="23">
        <f t="shared" si="7"/>
        <v>0</v>
      </c>
      <c r="AR12" s="23">
        <f t="shared" si="8"/>
        <v>0</v>
      </c>
      <c r="AS12" s="23">
        <f t="shared" si="9"/>
        <v>620</v>
      </c>
      <c r="AT12" s="23">
        <f t="shared" si="10"/>
        <v>0</v>
      </c>
      <c r="AU12" s="23">
        <f t="shared" si="11"/>
        <v>0</v>
      </c>
      <c r="AV12" s="23">
        <f t="shared" si="12"/>
        <v>0</v>
      </c>
      <c r="AW12" s="23">
        <f t="shared" si="13"/>
        <v>0</v>
      </c>
      <c r="AX12" s="23">
        <f t="shared" si="14"/>
        <v>0</v>
      </c>
      <c r="AY12" s="23">
        <f t="shared" si="15"/>
        <v>0</v>
      </c>
      <c r="AZ12" s="23">
        <f t="shared" si="16"/>
        <v>0</v>
      </c>
      <c r="BA12" s="23">
        <f t="shared" si="17"/>
        <v>0</v>
      </c>
      <c r="BB12" s="27">
        <f t="shared" si="18"/>
        <v>0</v>
      </c>
      <c r="BC12" s="27">
        <f t="shared" si="19"/>
        <v>0</v>
      </c>
    </row>
    <row r="13" spans="1:55" s="6" customFormat="1" ht="15" x14ac:dyDescent="0.25">
      <c r="A13" s="21">
        <f t="shared" si="2"/>
        <v>4</v>
      </c>
      <c r="B13" s="89" t="s">
        <v>164</v>
      </c>
      <c r="C13" s="95">
        <v>2001</v>
      </c>
      <c r="D13" s="95" t="s">
        <v>15</v>
      </c>
      <c r="E13" s="104">
        <v>2645175</v>
      </c>
      <c r="F13" s="87">
        <v>6</v>
      </c>
      <c r="G13" s="25">
        <f>IF(F13="",0,VLOOKUP(F13,'points ind'!$A$2:$B$52,2,FALSE))</f>
        <v>75</v>
      </c>
      <c r="H13" s="48">
        <f>IF(F13="",0,VLOOKUP(F13,'points clubs'!$A$2:$B$51,2,FALSE))</f>
        <v>50</v>
      </c>
      <c r="I13" s="54"/>
      <c r="J13" s="53">
        <f>IF(I13="",0,VLOOKUP(I13,'points ind'!$A$2:$B$52,2,FALSE))</f>
        <v>0</v>
      </c>
      <c r="K13" s="51">
        <f>IF(I13="",0,VLOOKUP(I13,'points clubs'!$A$2:$B$51,2,FALSE))</f>
        <v>0</v>
      </c>
      <c r="L13" s="42">
        <v>7</v>
      </c>
      <c r="M13" s="25">
        <f>IF(L13="",0,VLOOKUP(L13,'points ind'!$A$2:$B$71,2,FALSE))</f>
        <v>70</v>
      </c>
      <c r="N13" s="48">
        <f>IF(L13="",0,VLOOKUP(L13,'points clubs'!$A$2:$B$71,2,FALSE))</f>
        <v>40</v>
      </c>
      <c r="O13" s="42">
        <v>7</v>
      </c>
      <c r="P13" s="25">
        <f>IF(O13="",0,VLOOKUP(O13,'points ind'!$A$2:$B$71,2,FALSE))</f>
        <v>70</v>
      </c>
      <c r="Q13" s="48">
        <f>IF(O13="",0,VLOOKUP(O13,'points clubs'!$A$2:$B$71,2,FALSE))</f>
        <v>40</v>
      </c>
      <c r="R13" s="42">
        <v>6</v>
      </c>
      <c r="S13" s="25">
        <f>IF(R13="",0,VLOOKUP(R13,'points ind'!$A$2:$B$71,2,FALSE))</f>
        <v>75</v>
      </c>
      <c r="T13" s="48">
        <f>IF(R13="",0,VLOOKUP(R13,'points clubs'!$A$2:$B$71,2,FALSE))</f>
        <v>50</v>
      </c>
      <c r="U13" s="181">
        <v>1</v>
      </c>
      <c r="V13" s="25">
        <f>IF(U13="",0,VLOOKUP(U13,'points ind'!$A$2:$B$71,2,FALSE))</f>
        <v>100</v>
      </c>
      <c r="W13" s="48">
        <f>IF(U13="",0,VLOOKUP(U13,'points clubs'!$A$2:$B$71,2,FALSE))</f>
        <v>100</v>
      </c>
      <c r="X13" s="42">
        <v>2</v>
      </c>
      <c r="Y13" s="25">
        <f>IF(X13="",0,VLOOKUP(X13,'points ind'!$A$2:$B$71,2,FALSE))</f>
        <v>95</v>
      </c>
      <c r="Z13" s="48">
        <f>IF(X13="",0,VLOOKUP(X13,'points clubs'!$A$2:$B$71,2,FALSE))</f>
        <v>90</v>
      </c>
      <c r="AA13" s="42">
        <v>9</v>
      </c>
      <c r="AB13" s="25">
        <f>IF(AA13="",0,VLOOKUP(AA13,'points ind'!$A$2:$B$71,2,FALSE))</f>
        <v>60</v>
      </c>
      <c r="AC13" s="48">
        <f>IF(AA13="",0,VLOOKUP(AA13,'points clubs'!$A$2:$B$71,2,FALSE))</f>
        <v>25</v>
      </c>
      <c r="AD13" s="42">
        <v>3</v>
      </c>
      <c r="AE13" s="25">
        <f>IF(AD13="",0,VLOOKUP(AD13,'points ind'!$A$2:$B$71,2,FALSE))</f>
        <v>90</v>
      </c>
      <c r="AF13" s="48">
        <f>IF(AD13="",0,VLOOKUP(AD13,'points clubs'!$A$2:$B$71,2,FALSE))</f>
        <v>80</v>
      </c>
      <c r="AG13" s="42">
        <v>5</v>
      </c>
      <c r="AH13" s="25">
        <f>IF(AG13="",0,VLOOKUP(AG13,'points ind'!$A$2:$B$71,2,FALSE))</f>
        <v>80</v>
      </c>
      <c r="AI13" s="48">
        <f>IF(AG13="",0,VLOOKUP(AG13,'points clubs'!$A$2:$B$71,2,FALSE))</f>
        <v>60</v>
      </c>
      <c r="AJ13" s="26">
        <f>G13+J13+L13+N13+P13+R13+T13+V13+Z13</f>
        <v>438</v>
      </c>
      <c r="AK13" s="63">
        <f>RANK(AJ13,$AJ$10:$AJ$80,0)</f>
        <v>6</v>
      </c>
      <c r="AL13" s="257">
        <f>IF(AG13&gt;0,(LARGE((G13,M13,P13,S13,V13,Y13,AB13,AE13),1)+LARGE((G13,M13,P13,S13,V13,Y13,AB13,AE13),2)+LARGE((G13,M13,P13,S13,V13,Y13,AB13,AE13),3)+LARGE((G13,M13,P13,S13,V13,Y13,AB13,AE13),4)+AH13),(LARGE((G13,M13,P13,S13,V13,Y13,AB13,AE13),1)+LARGE((G13,M13,P13,S13,V13,Y13,AB13,AE13),2)+LARGE((G13,M13,P13,S13,V13,Y13,AB13,AE13),3)+LARGE((G13,M13,P13,S13,V13,Y13,AB13,AE13),4)+LARGE((G13,M13,P13,S13,V13,Y13,AB13,AE13),5)))</f>
        <v>440</v>
      </c>
      <c r="AM13" s="258">
        <f t="shared" si="3"/>
        <v>4</v>
      </c>
      <c r="AN13" s="22">
        <f t="shared" si="4"/>
        <v>0</v>
      </c>
      <c r="AO13" s="23">
        <f t="shared" si="5"/>
        <v>0</v>
      </c>
      <c r="AP13" s="23">
        <f t="shared" si="6"/>
        <v>0</v>
      </c>
      <c r="AQ13" s="23">
        <f t="shared" si="7"/>
        <v>0</v>
      </c>
      <c r="AR13" s="23">
        <f t="shared" si="8"/>
        <v>0</v>
      </c>
      <c r="AS13" s="23">
        <f t="shared" si="9"/>
        <v>535</v>
      </c>
      <c r="AT13" s="23">
        <f t="shared" si="10"/>
        <v>0</v>
      </c>
      <c r="AU13" s="23">
        <f t="shared" si="11"/>
        <v>0</v>
      </c>
      <c r="AV13" s="23">
        <f t="shared" si="12"/>
        <v>0</v>
      </c>
      <c r="AW13" s="23">
        <f t="shared" si="13"/>
        <v>0</v>
      </c>
      <c r="AX13" s="23">
        <f t="shared" si="14"/>
        <v>0</v>
      </c>
      <c r="AY13" s="23">
        <f t="shared" si="15"/>
        <v>0</v>
      </c>
      <c r="AZ13" s="23">
        <f t="shared" si="16"/>
        <v>0</v>
      </c>
      <c r="BA13" s="23">
        <f t="shared" si="17"/>
        <v>0</v>
      </c>
      <c r="BB13" s="27">
        <f t="shared" si="18"/>
        <v>0</v>
      </c>
      <c r="BC13" s="27">
        <f t="shared" si="19"/>
        <v>0</v>
      </c>
    </row>
    <row r="14" spans="1:55" s="6" customFormat="1" ht="15" x14ac:dyDescent="0.25">
      <c r="A14" s="21">
        <f t="shared" si="2"/>
        <v>5</v>
      </c>
      <c r="B14" s="106" t="s">
        <v>167</v>
      </c>
      <c r="C14" s="90">
        <v>2001</v>
      </c>
      <c r="D14" s="90" t="s">
        <v>20</v>
      </c>
      <c r="E14" s="118">
        <v>2660412</v>
      </c>
      <c r="F14" s="75">
        <v>9</v>
      </c>
      <c r="G14" s="25">
        <f>IF(F14="",0,VLOOKUP(F14,'points ind'!$A$2:$B$52,2,FALSE))</f>
        <v>60</v>
      </c>
      <c r="H14" s="48">
        <f>IF(F14="",0,VLOOKUP(F14,'points clubs'!$A$2:$B$51,2,FALSE))</f>
        <v>25</v>
      </c>
      <c r="I14" s="54"/>
      <c r="J14" s="53">
        <f>IF(I14="",0,VLOOKUP(I14,'points ind'!$A$2:$B$52,2,FALSE))</f>
        <v>0</v>
      </c>
      <c r="K14" s="51">
        <f>IF(I14="",0,VLOOKUP(I14,'points clubs'!$A$2:$B$51,2,FALSE))</f>
        <v>0</v>
      </c>
      <c r="L14" s="42">
        <v>5</v>
      </c>
      <c r="M14" s="25">
        <f>IF(L14="",0,VLOOKUP(L14,'points ind'!$A$2:$B$71,2,FALSE))</f>
        <v>80</v>
      </c>
      <c r="N14" s="48">
        <f>IF(L14="",0,VLOOKUP(L14,'points clubs'!$A$2:$B$71,2,FALSE))</f>
        <v>60</v>
      </c>
      <c r="O14" s="42">
        <v>16</v>
      </c>
      <c r="P14" s="25">
        <f>IF(O14="",0,VLOOKUP(O14,'points ind'!$A$2:$B$71,2,FALSE))</f>
        <v>40</v>
      </c>
      <c r="Q14" s="48">
        <f>IF(O14="",0,VLOOKUP(O14,'points clubs'!$A$2:$B$71,2,FALSE))</f>
        <v>10</v>
      </c>
      <c r="R14" s="41">
        <v>5</v>
      </c>
      <c r="S14" s="25">
        <f>IF(R14="",0,VLOOKUP(R14,'points ind'!$A$2:$B$71,2,FALSE))</f>
        <v>80</v>
      </c>
      <c r="T14" s="48">
        <f>IF(R14="",0,VLOOKUP(R14,'points clubs'!$A$2:$B$71,2,FALSE))</f>
        <v>60</v>
      </c>
      <c r="U14" s="42">
        <v>3</v>
      </c>
      <c r="V14" s="25">
        <f>IF(U14="",0,VLOOKUP(U14,'points ind'!$A$2:$B$71,2,FALSE))</f>
        <v>90</v>
      </c>
      <c r="W14" s="48">
        <f>IF(U14="",0,VLOOKUP(U14,'points clubs'!$A$2:$B$71,2,FALSE))</f>
        <v>80</v>
      </c>
      <c r="X14" s="42"/>
      <c r="Y14" s="25">
        <f>IF(X14="",0,VLOOKUP(X14,'points ind'!$A$2:$B$71,2,FALSE))</f>
        <v>0</v>
      </c>
      <c r="Z14" s="48">
        <f>IF(X14="",0,VLOOKUP(X14,'points clubs'!$A$2:$B$71,2,FALSE))</f>
        <v>0</v>
      </c>
      <c r="AA14" s="42">
        <v>4</v>
      </c>
      <c r="AB14" s="25">
        <f>IF(AA14="",0,VLOOKUP(AA14,'points ind'!$A$2:$B$71,2,FALSE))</f>
        <v>85</v>
      </c>
      <c r="AC14" s="48">
        <f>IF(AA14="",0,VLOOKUP(AA14,'points clubs'!$A$2:$B$71,2,FALSE))</f>
        <v>70</v>
      </c>
      <c r="AD14" s="42"/>
      <c r="AE14" s="25">
        <f>IF(AD14="",0,VLOOKUP(AD14,'points ind'!$A$2:$B$71,2,FALSE))</f>
        <v>0</v>
      </c>
      <c r="AF14" s="48">
        <f>IF(AD14="",0,VLOOKUP(AD14,'points clubs'!$A$2:$B$71,2,FALSE))</f>
        <v>0</v>
      </c>
      <c r="AG14" s="42">
        <v>3</v>
      </c>
      <c r="AH14" s="25">
        <f>IF(AG14="",0,VLOOKUP(AG14,'points ind'!$A$2:$B$71,2,FALSE))</f>
        <v>90</v>
      </c>
      <c r="AI14" s="48">
        <f>IF(AG14="",0,VLOOKUP(AG14,'points clubs'!$A$2:$B$71,2,FALSE))</f>
        <v>80</v>
      </c>
      <c r="AJ14" s="26">
        <f>G14+J14+L14+N14+P14+R14+T14+V14+Z14</f>
        <v>320</v>
      </c>
      <c r="AK14" s="63">
        <f>RANK(AJ14,$AJ$10:$AJ$80,0)</f>
        <v>10</v>
      </c>
      <c r="AL14" s="257">
        <f>IF(AG14&gt;0,(LARGE((G14,M14,P14,S14,V14,Y14,AB14,AE14),1)+LARGE((G14,M14,P14,S14,V14,Y14,AB14,AE14),2)+LARGE((G14,M14,P14,S14,V14,Y14,AB14,AE14),3)+LARGE((G14,M14,P14,S14,V14,Y14,AB14,AE14),4)+AH14),(LARGE((G14,M14,P14,S14,V14,Y14,AB14,AE14),1)+LARGE((G14,M14,P14,S14,V14,Y14,AB14,AE14),2)+LARGE((G14,M14,P14,S14,V14,Y14,AB14,AE14),3)+LARGE((G14,M14,P14,S14,V14,Y14,AB14,AE14),4)+LARGE((G14,M14,P14,S14,V14,Y14,AB14,AE14),5)))</f>
        <v>425</v>
      </c>
      <c r="AM14" s="258">
        <f t="shared" si="3"/>
        <v>5</v>
      </c>
      <c r="AN14" s="22">
        <f t="shared" si="4"/>
        <v>0</v>
      </c>
      <c r="AO14" s="23">
        <f t="shared" si="5"/>
        <v>0</v>
      </c>
      <c r="AP14" s="23">
        <f t="shared" si="6"/>
        <v>0</v>
      </c>
      <c r="AQ14" s="23">
        <f t="shared" si="7"/>
        <v>0</v>
      </c>
      <c r="AR14" s="23">
        <f t="shared" si="8"/>
        <v>0</v>
      </c>
      <c r="AS14" s="23">
        <f t="shared" si="9"/>
        <v>0</v>
      </c>
      <c r="AT14" s="23">
        <f t="shared" si="10"/>
        <v>0</v>
      </c>
      <c r="AU14" s="23">
        <f t="shared" si="11"/>
        <v>0</v>
      </c>
      <c r="AV14" s="23">
        <f t="shared" si="12"/>
        <v>0</v>
      </c>
      <c r="AW14" s="23">
        <f t="shared" si="13"/>
        <v>0</v>
      </c>
      <c r="AX14" s="23">
        <f t="shared" si="14"/>
        <v>385</v>
      </c>
      <c r="AY14" s="23">
        <f t="shared" si="15"/>
        <v>0</v>
      </c>
      <c r="AZ14" s="23">
        <f t="shared" si="16"/>
        <v>0</v>
      </c>
      <c r="BA14" s="23">
        <f t="shared" si="17"/>
        <v>0</v>
      </c>
      <c r="BB14" s="27">
        <f t="shared" si="18"/>
        <v>0</v>
      </c>
      <c r="BC14" s="27">
        <f t="shared" si="19"/>
        <v>0</v>
      </c>
    </row>
    <row r="15" spans="1:55" s="6" customFormat="1" ht="15" x14ac:dyDescent="0.25">
      <c r="A15" s="21">
        <f t="shared" si="2"/>
        <v>6</v>
      </c>
      <c r="B15" s="121" t="s">
        <v>161</v>
      </c>
      <c r="C15" s="112">
        <v>2002</v>
      </c>
      <c r="D15" s="113" t="s">
        <v>17</v>
      </c>
      <c r="E15" s="114">
        <v>2651824</v>
      </c>
      <c r="F15" s="75">
        <v>3</v>
      </c>
      <c r="G15" s="25">
        <f>IF(F15="",0,VLOOKUP(F15,'points ind'!$A$2:$B$52,2,FALSE))</f>
        <v>90</v>
      </c>
      <c r="H15" s="48">
        <f>IF(F15="",0,VLOOKUP(F15,'points clubs'!$A$2:$B$51,2,FALSE))</f>
        <v>80</v>
      </c>
      <c r="I15" s="52"/>
      <c r="J15" s="53">
        <f>IF(I15="",0,VLOOKUP(I15,'points ind'!$A$2:$B$52,2,FALSE))</f>
        <v>0</v>
      </c>
      <c r="K15" s="51">
        <f>IF(I15="",0,VLOOKUP(I15,'points clubs'!$A$2:$B$51,2,FALSE))</f>
        <v>0</v>
      </c>
      <c r="L15" s="41">
        <v>11</v>
      </c>
      <c r="M15" s="25">
        <f>IF(L15="",0,VLOOKUP(L15,'points ind'!$A$2:$B$71,2,FALSE))</f>
        <v>50</v>
      </c>
      <c r="N15" s="48">
        <f>IF(L15="",0,VLOOKUP(L15,'points clubs'!$A$2:$B$71,2,FALSE))</f>
        <v>20</v>
      </c>
      <c r="O15" s="41">
        <v>8</v>
      </c>
      <c r="P15" s="25">
        <f>IF(O15="",0,VLOOKUP(O15,'points ind'!$A$2:$B$71,2,FALSE))</f>
        <v>65</v>
      </c>
      <c r="Q15" s="48">
        <f>IF(O15="",0,VLOOKUP(O15,'points clubs'!$A$2:$B$71,2,FALSE))</f>
        <v>30</v>
      </c>
      <c r="R15" s="42">
        <v>4</v>
      </c>
      <c r="S15" s="25">
        <f>IF(R15="",0,VLOOKUP(R15,'points ind'!$A$2:$B$71,2,FALSE))</f>
        <v>85</v>
      </c>
      <c r="T15" s="48">
        <f>IF(R15="",0,VLOOKUP(R15,'points clubs'!$A$2:$B$71,2,FALSE))</f>
        <v>70</v>
      </c>
      <c r="U15" s="41">
        <v>5</v>
      </c>
      <c r="V15" s="25">
        <f>IF(U15="",0,VLOOKUP(U15,'points ind'!$A$2:$B$71,2,FALSE))</f>
        <v>80</v>
      </c>
      <c r="W15" s="48">
        <f>IF(U15="",0,VLOOKUP(U15,'points clubs'!$A$2:$B$71,2,FALSE))</f>
        <v>60</v>
      </c>
      <c r="X15" s="41">
        <v>3</v>
      </c>
      <c r="Y15" s="25">
        <f>IF(X15="",0,VLOOKUP(X15,'points ind'!$A$2:$B$71,2,FALSE))</f>
        <v>90</v>
      </c>
      <c r="Z15" s="48">
        <f>IF(X15="",0,VLOOKUP(X15,'points clubs'!$A$2:$B$71,2,FALSE))</f>
        <v>80</v>
      </c>
      <c r="AA15" s="41">
        <v>7</v>
      </c>
      <c r="AB15" s="25">
        <f>IF(AA15="",0,VLOOKUP(AA15,'points ind'!$A$2:$B$71,2,FALSE))</f>
        <v>70</v>
      </c>
      <c r="AC15" s="48">
        <f>IF(AA15="",0,VLOOKUP(AA15,'points clubs'!$A$2:$B$71,2,FALSE))</f>
        <v>40</v>
      </c>
      <c r="AD15" s="41">
        <v>2</v>
      </c>
      <c r="AE15" s="25">
        <f>IF(AD15="",0,VLOOKUP(AD15,'points ind'!$A$2:$B$71,2,FALSE))</f>
        <v>95</v>
      </c>
      <c r="AF15" s="48">
        <f>IF(AD15="",0,VLOOKUP(AD15,'points clubs'!$A$2:$B$71,2,FALSE))</f>
        <v>90</v>
      </c>
      <c r="AG15" s="41">
        <v>10</v>
      </c>
      <c r="AH15" s="25">
        <f>IF(AG15="",0,VLOOKUP(AG15,'points ind'!$A$2:$B$71,2,FALSE))</f>
        <v>55</v>
      </c>
      <c r="AI15" s="48">
        <f>IF(AG15="",0,VLOOKUP(AG15,'points clubs'!$A$2:$B$71,2,FALSE))</f>
        <v>22</v>
      </c>
      <c r="AJ15" s="26">
        <f>G15+J15+M15+P15+S15+V15+Y15+AB15+AE15+AH15</f>
        <v>680</v>
      </c>
      <c r="AK15" s="63">
        <f>RANK(AJ15,$AJ$10:$AJ$73,0)</f>
        <v>3</v>
      </c>
      <c r="AL15" s="257">
        <f>IF(AG15&gt;0,(LARGE((G15,M15,P15,S15,V15,Y15,AB15,AE15),1)+LARGE((G15,M15,P15,S15,V15,Y15,AB15,AE15),2)+LARGE((G15,M15,P15,S15,V15,Y15,AB15,AE15),3)+LARGE((G15,M15,P15,S15,V15,Y15,AB15,AE15),4)+AH15),(LARGE((G15,M15,P15,S15,V15,Y15,AB15,AE15),1)+LARGE((G15,M15,P15,S15,V15,Y15,AB15,AE15),2)+LARGE((G15,M15,P15,S15,V15,Y15,AB15,AE15),3)+LARGE((G15,M15,P15,S15,V15,Y15,AB15,AE15),4)+LARGE((G15,M15,P15,S15,V15,Y15,AB15,AE15),5)))</f>
        <v>415</v>
      </c>
      <c r="AM15" s="258">
        <f t="shared" si="3"/>
        <v>6</v>
      </c>
      <c r="AN15" s="22">
        <f t="shared" si="4"/>
        <v>0</v>
      </c>
      <c r="AO15" s="23">
        <f t="shared" si="5"/>
        <v>0</v>
      </c>
      <c r="AP15" s="23">
        <f t="shared" si="6"/>
        <v>0</v>
      </c>
      <c r="AQ15" s="23">
        <f t="shared" si="7"/>
        <v>0</v>
      </c>
      <c r="AR15" s="23">
        <f t="shared" si="8"/>
        <v>0</v>
      </c>
      <c r="AS15" s="23">
        <f t="shared" si="9"/>
        <v>0</v>
      </c>
      <c r="AT15" s="23">
        <f t="shared" si="10"/>
        <v>0</v>
      </c>
      <c r="AU15" s="23">
        <f t="shared" si="11"/>
        <v>492</v>
      </c>
      <c r="AV15" s="23">
        <f t="shared" si="12"/>
        <v>0</v>
      </c>
      <c r="AW15" s="23">
        <f t="shared" si="13"/>
        <v>0</v>
      </c>
      <c r="AX15" s="23">
        <f t="shared" si="14"/>
        <v>0</v>
      </c>
      <c r="AY15" s="23">
        <f t="shared" si="15"/>
        <v>0</v>
      </c>
      <c r="AZ15" s="23">
        <f t="shared" si="16"/>
        <v>0</v>
      </c>
      <c r="BA15" s="23">
        <f t="shared" si="17"/>
        <v>0</v>
      </c>
      <c r="BB15" s="27">
        <f t="shared" si="18"/>
        <v>0</v>
      </c>
      <c r="BC15" s="27">
        <f t="shared" si="19"/>
        <v>0</v>
      </c>
    </row>
    <row r="16" spans="1:55" s="6" customFormat="1" ht="15" x14ac:dyDescent="0.25">
      <c r="A16" s="21">
        <f t="shared" si="2"/>
        <v>7</v>
      </c>
      <c r="B16" s="89" t="s">
        <v>211</v>
      </c>
      <c r="C16" s="95">
        <v>2001</v>
      </c>
      <c r="D16" s="95" t="s">
        <v>52</v>
      </c>
      <c r="E16" s="104">
        <v>2645358</v>
      </c>
      <c r="F16" s="75"/>
      <c r="G16" s="25">
        <f>IF(F16="",0,VLOOKUP(F16,'points ind'!$A$2:$B$52,2,FALSE))</f>
        <v>0</v>
      </c>
      <c r="H16" s="48">
        <f>IF(F16="",0,VLOOKUP(F16,'points clubs'!$A$2:$B$51,2,FALSE))</f>
        <v>0</v>
      </c>
      <c r="I16" s="54"/>
      <c r="J16" s="53">
        <f>IF(I16="",0,VLOOKUP(I16,'points ind'!$A$2:$B$52,2,FALSE))</f>
        <v>0</v>
      </c>
      <c r="K16" s="51">
        <f>IF(I16="",0,VLOOKUP(I16,'points clubs'!$A$2:$B$51,2,FALSE))</f>
        <v>0</v>
      </c>
      <c r="L16" s="42">
        <v>2</v>
      </c>
      <c r="M16" s="25">
        <f>IF(L16="",0,VLOOKUP(L16,'points ind'!$A$2:$B$71,2,FALSE))</f>
        <v>95</v>
      </c>
      <c r="N16" s="48">
        <f>IF(L16="",0,VLOOKUP(L16,'points clubs'!$A$2:$B$71,2,FALSE))</f>
        <v>90</v>
      </c>
      <c r="O16" s="42">
        <v>5</v>
      </c>
      <c r="P16" s="25">
        <f>IF(O16="",0,VLOOKUP(O16,'points ind'!$A$2:$B$71,2,FALSE))</f>
        <v>80</v>
      </c>
      <c r="Q16" s="48">
        <f>IF(O16="",0,VLOOKUP(O16,'points clubs'!$A$2:$B$71,2,FALSE))</f>
        <v>60</v>
      </c>
      <c r="R16" s="42">
        <v>8</v>
      </c>
      <c r="S16" s="25">
        <f>IF(R16="",0,VLOOKUP(R16,'points ind'!$A$2:$B$71,2,FALSE))</f>
        <v>65</v>
      </c>
      <c r="T16" s="48">
        <f>IF(R16="",0,VLOOKUP(R16,'points clubs'!$A$2:$B$71,2,FALSE))</f>
        <v>30</v>
      </c>
      <c r="U16" s="42">
        <v>8</v>
      </c>
      <c r="V16" s="25">
        <f>IF(U16="",0,VLOOKUP(U16,'points ind'!$A$2:$B$71,2,FALSE))</f>
        <v>65</v>
      </c>
      <c r="W16" s="48">
        <f>IF(U16="",0,VLOOKUP(U16,'points clubs'!$A$2:$B$71,2,FALSE))</f>
        <v>30</v>
      </c>
      <c r="X16" s="41"/>
      <c r="Y16" s="25">
        <f>IF(X16="",0,VLOOKUP(X16,'points ind'!$A$2:$B$71,2,FALSE))</f>
        <v>0</v>
      </c>
      <c r="Z16" s="48">
        <f>IF(X16="",0,VLOOKUP(X16,'points clubs'!$A$2:$B$71,2,FALSE))</f>
        <v>0</v>
      </c>
      <c r="AA16" s="41">
        <v>8</v>
      </c>
      <c r="AB16" s="25">
        <f>IF(AA16="",0,VLOOKUP(AA16,'points ind'!$A$2:$B$71,2,FALSE))</f>
        <v>65</v>
      </c>
      <c r="AC16" s="48">
        <f>IF(AA16="",0,VLOOKUP(AA16,'points clubs'!$A$2:$B$71,2,FALSE))</f>
        <v>30</v>
      </c>
      <c r="AD16" s="41">
        <v>4</v>
      </c>
      <c r="AE16" s="25">
        <f>IF(AD16="",0,VLOOKUP(AD16,'points ind'!$A$2:$B$71,2,FALSE))</f>
        <v>85</v>
      </c>
      <c r="AF16" s="48">
        <f>IF(AD16="",0,VLOOKUP(AD16,'points clubs'!$A$2:$B$71,2,FALSE))</f>
        <v>70</v>
      </c>
      <c r="AG16" s="41">
        <v>6</v>
      </c>
      <c r="AH16" s="25">
        <f>IF(AG16="",0,VLOOKUP(AG16,'points ind'!$A$2:$B$71,2,FALSE))</f>
        <v>75</v>
      </c>
      <c r="AI16" s="48">
        <f>IF(AG16="",0,VLOOKUP(AG16,'points clubs'!$A$2:$B$71,2,FALSE))</f>
        <v>50</v>
      </c>
      <c r="AJ16" s="26">
        <f>G16+J16+M16+P16+S16+V16+Y16+AB16+AE16+AH16</f>
        <v>530</v>
      </c>
      <c r="AK16" s="63">
        <f>RANK(AJ16,$AJ$10:$AJ$73,0)</f>
        <v>4</v>
      </c>
      <c r="AL16" s="257">
        <f>IF(AG16&gt;0,(LARGE((G16,M16,P16,S16,V16,Y16,AB16,AE16),1)+LARGE((G16,M16,P16,S16,V16,Y16,AB16,AE16),2)+LARGE((G16,M16,P16,S16,V16,Y16,AB16,AE16),3)+LARGE((G16,M16,P16,S16,V16,Y16,AB16,AE16),4)+AH16),(LARGE((G16,M16,P16,S16,V16,Y16,AB16,AE16),1)+LARGE((G16,M16,P16,S16,V16,Y16,AB16,AE16),2)+LARGE((G16,M16,P16,S16,V16,Y16,AB16,AE16),3)+LARGE((G16,M16,P16,S16,V16,Y16,AB16,AE16),4)+LARGE((G16,M16,P16,S16,V16,Y16,AB16,AE16),5)))</f>
        <v>400</v>
      </c>
      <c r="AM16" s="258">
        <f t="shared" si="3"/>
        <v>7</v>
      </c>
      <c r="AN16" s="22">
        <f t="shared" si="4"/>
        <v>0</v>
      </c>
      <c r="AO16" s="23">
        <f t="shared" si="5"/>
        <v>0</v>
      </c>
      <c r="AP16" s="23">
        <f t="shared" si="6"/>
        <v>0</v>
      </c>
      <c r="AQ16" s="23">
        <f t="shared" si="7"/>
        <v>0</v>
      </c>
      <c r="AR16" s="23">
        <f t="shared" si="8"/>
        <v>0</v>
      </c>
      <c r="AS16" s="23">
        <f t="shared" si="9"/>
        <v>0</v>
      </c>
      <c r="AT16" s="23">
        <f t="shared" si="10"/>
        <v>0</v>
      </c>
      <c r="AU16" s="23">
        <f t="shared" si="11"/>
        <v>0</v>
      </c>
      <c r="AV16" s="23">
        <f t="shared" si="12"/>
        <v>0</v>
      </c>
      <c r="AW16" s="23">
        <f t="shared" si="13"/>
        <v>0</v>
      </c>
      <c r="AX16" s="23">
        <f t="shared" si="14"/>
        <v>0</v>
      </c>
      <c r="AY16" s="23">
        <f t="shared" si="15"/>
        <v>0</v>
      </c>
      <c r="AZ16" s="23">
        <f t="shared" si="16"/>
        <v>0</v>
      </c>
      <c r="BA16" s="23">
        <f t="shared" si="17"/>
        <v>360</v>
      </c>
      <c r="BB16" s="27">
        <f t="shared" si="18"/>
        <v>0</v>
      </c>
      <c r="BC16" s="27">
        <f t="shared" si="19"/>
        <v>0</v>
      </c>
    </row>
    <row r="17" spans="1:55" s="6" customFormat="1" ht="15" x14ac:dyDescent="0.25">
      <c r="A17" s="21">
        <f t="shared" si="2"/>
        <v>8</v>
      </c>
      <c r="B17" s="89" t="s">
        <v>166</v>
      </c>
      <c r="C17" s="90">
        <v>2001</v>
      </c>
      <c r="D17" s="90" t="s">
        <v>19</v>
      </c>
      <c r="E17" s="107">
        <v>2661497</v>
      </c>
      <c r="F17" s="75">
        <v>8</v>
      </c>
      <c r="G17" s="25">
        <f>IF(F17="",0,VLOOKUP(F17,'points ind'!$A$2:$B$52,2,FALSE))</f>
        <v>65</v>
      </c>
      <c r="H17" s="48">
        <f>IF(F17="",0,VLOOKUP(F17,'points clubs'!$A$2:$B$51,2,FALSE))</f>
        <v>30</v>
      </c>
      <c r="I17" s="52"/>
      <c r="J17" s="53">
        <f>IF(I17="",0,VLOOKUP(I17,'points ind'!$A$2:$B$52,2,FALSE))</f>
        <v>0</v>
      </c>
      <c r="K17" s="51">
        <f>IF(I17="",0,VLOOKUP(I17,'points clubs'!$A$2:$B$51,2,FALSE))</f>
        <v>0</v>
      </c>
      <c r="L17" s="41">
        <v>6</v>
      </c>
      <c r="M17" s="25">
        <f>IF(L17="",0,VLOOKUP(L17,'points ind'!$A$2:$B$71,2,FALSE))</f>
        <v>75</v>
      </c>
      <c r="N17" s="48">
        <f>IF(L17="",0,VLOOKUP(L17,'points clubs'!$A$2:$B$71,2,FALSE))</f>
        <v>50</v>
      </c>
      <c r="O17" s="42">
        <v>4</v>
      </c>
      <c r="P17" s="25">
        <f>IF(O17="",0,VLOOKUP(O17,'points ind'!$A$2:$B$71,2,FALSE))</f>
        <v>85</v>
      </c>
      <c r="Q17" s="48">
        <f>IF(O17="",0,VLOOKUP(O17,'points clubs'!$A$2:$B$71,2,FALSE))</f>
        <v>70</v>
      </c>
      <c r="R17" s="41">
        <v>7</v>
      </c>
      <c r="S17" s="25">
        <f>IF(R17="",0,VLOOKUP(R17,'points ind'!$A$2:$B$71,2,FALSE))</f>
        <v>70</v>
      </c>
      <c r="T17" s="48">
        <f>IF(R17="",0,VLOOKUP(R17,'points clubs'!$A$2:$B$71,2,FALSE))</f>
        <v>40</v>
      </c>
      <c r="U17" s="41">
        <v>6</v>
      </c>
      <c r="V17" s="25">
        <f>IF(U17="",0,VLOOKUP(U17,'points ind'!$A$2:$B$71,2,FALSE))</f>
        <v>75</v>
      </c>
      <c r="W17" s="48">
        <f>IF(U17="",0,VLOOKUP(U17,'points clubs'!$A$2:$B$71,2,FALSE))</f>
        <v>50</v>
      </c>
      <c r="X17" s="41">
        <v>4</v>
      </c>
      <c r="Y17" s="25">
        <f>IF(X17="",0,VLOOKUP(X17,'points ind'!$A$2:$B$71,2,FALSE))</f>
        <v>85</v>
      </c>
      <c r="Z17" s="48">
        <f>IF(X17="",0,VLOOKUP(X17,'points clubs'!$A$2:$B$71,2,FALSE))</f>
        <v>70</v>
      </c>
      <c r="AA17" s="41">
        <v>5</v>
      </c>
      <c r="AB17" s="25">
        <f>IF(AA17="",0,VLOOKUP(AA17,'points ind'!$A$2:$B$71,2,FALSE))</f>
        <v>80</v>
      </c>
      <c r="AC17" s="48">
        <f>IF(AA17="",0,VLOOKUP(AA17,'points clubs'!$A$2:$B$71,2,FALSE))</f>
        <v>60</v>
      </c>
      <c r="AD17" s="134">
        <v>1</v>
      </c>
      <c r="AE17" s="25">
        <f>IF(AD17="",0,VLOOKUP(AD17,'points ind'!$A$2:$B$71,2,FALSE))</f>
        <v>100</v>
      </c>
      <c r="AF17" s="48">
        <f>IF(AD17="",0,VLOOKUP(AD17,'points clubs'!$A$2:$B$71,2,FALSE))</f>
        <v>100</v>
      </c>
      <c r="AG17" s="41">
        <v>13</v>
      </c>
      <c r="AH17" s="25">
        <f>IF(AG17="",0,VLOOKUP(AG17,'points ind'!$A$2:$B$71,2,FALSE))</f>
        <v>46</v>
      </c>
      <c r="AI17" s="48">
        <f>IF(AG17="",0,VLOOKUP(AG17,'points clubs'!$A$2:$B$71,2,FALSE))</f>
        <v>16</v>
      </c>
      <c r="AJ17" s="26">
        <f>G17+J17+M17+P17+S17+V17+Y17+AB17+AE17+AH17</f>
        <v>681</v>
      </c>
      <c r="AK17" s="63">
        <f>RANK(AJ17,$AJ$10:$AJ$73,0)</f>
        <v>2</v>
      </c>
      <c r="AL17" s="257">
        <f>IF(AG17&gt;0,(LARGE((G17,M17,P17,S17,V17,Y17,AB17,AE17),1)+LARGE((G17,M17,P17,S17,V17,Y17,AB17,AE17),2)+LARGE((G17,M17,P17,S17,V17,Y17,AB17,AE17),3)+LARGE((G17,M17,P17,S17,V17,Y17,AB17,AE17),4)+AH17),(LARGE((G17,M17,P17,S17,V17,Y17,AB17,AE17),1)+LARGE((G17,M17,P17,S17,V17,Y17,AB17,AE17),2)+LARGE((G17,M17,P17,S17,V17,Y17,AB17,AE17),3)+LARGE((G17,M17,P17,S17,V17,Y17,AB17,AE17),4)+LARGE((G17,M17,P17,S17,V17,Y17,AB17,AE17),5)))</f>
        <v>396</v>
      </c>
      <c r="AM17" s="258">
        <f t="shared" si="3"/>
        <v>8</v>
      </c>
      <c r="AN17" s="22">
        <f t="shared" si="4"/>
        <v>0</v>
      </c>
      <c r="AO17" s="23">
        <f t="shared" si="5"/>
        <v>0</v>
      </c>
      <c r="AP17" s="23">
        <f t="shared" si="6"/>
        <v>0</v>
      </c>
      <c r="AQ17" s="23">
        <f t="shared" si="7"/>
        <v>0</v>
      </c>
      <c r="AR17" s="23">
        <f t="shared" si="8"/>
        <v>0</v>
      </c>
      <c r="AS17" s="23">
        <f t="shared" si="9"/>
        <v>0</v>
      </c>
      <c r="AT17" s="23">
        <f t="shared" si="10"/>
        <v>0</v>
      </c>
      <c r="AU17" s="23">
        <f t="shared" si="11"/>
        <v>0</v>
      </c>
      <c r="AV17" s="23">
        <f t="shared" si="12"/>
        <v>0</v>
      </c>
      <c r="AW17" s="23">
        <f t="shared" si="13"/>
        <v>486</v>
      </c>
      <c r="AX17" s="23">
        <f t="shared" si="14"/>
        <v>0</v>
      </c>
      <c r="AY17" s="23">
        <f t="shared" si="15"/>
        <v>0</v>
      </c>
      <c r="AZ17" s="23">
        <f t="shared" si="16"/>
        <v>0</v>
      </c>
      <c r="BA17" s="23">
        <f t="shared" si="17"/>
        <v>0</v>
      </c>
      <c r="BB17" s="27">
        <f t="shared" si="18"/>
        <v>0</v>
      </c>
      <c r="BC17" s="27">
        <f t="shared" si="19"/>
        <v>0</v>
      </c>
    </row>
    <row r="18" spans="1:55" s="6" customFormat="1" ht="15" x14ac:dyDescent="0.25">
      <c r="A18" s="21">
        <f t="shared" si="2"/>
        <v>9</v>
      </c>
      <c r="B18" s="89" t="s">
        <v>162</v>
      </c>
      <c r="C18" s="95">
        <v>2001</v>
      </c>
      <c r="D18" s="95" t="s">
        <v>20</v>
      </c>
      <c r="E18" s="104">
        <v>2660469</v>
      </c>
      <c r="F18" s="87">
        <v>4</v>
      </c>
      <c r="G18" s="25">
        <f>IF(F18="",0,VLOOKUP(F18,'points ind'!$A$2:$B$52,2,FALSE))</f>
        <v>85</v>
      </c>
      <c r="H18" s="48">
        <f>IF(F18="",0,VLOOKUP(F18,'points clubs'!$A$2:$B$51,2,FALSE))</f>
        <v>70</v>
      </c>
      <c r="I18" s="54"/>
      <c r="J18" s="53">
        <f>IF(I18="",0,VLOOKUP(I18,'points ind'!$A$2:$B$52,2,FALSE))</f>
        <v>0</v>
      </c>
      <c r="K18" s="51">
        <f>IF(I18="",0,VLOOKUP(I18,'points clubs'!$A$2:$B$51,2,FALSE))</f>
        <v>0</v>
      </c>
      <c r="L18" s="42">
        <v>9</v>
      </c>
      <c r="M18" s="25">
        <f>IF(L18="",0,VLOOKUP(L18,'points ind'!$A$2:$B$71,2,FALSE))</f>
        <v>60</v>
      </c>
      <c r="N18" s="48">
        <f>IF(L18="",0,VLOOKUP(L18,'points clubs'!$A$2:$B$71,2,FALSE))</f>
        <v>25</v>
      </c>
      <c r="O18" s="42"/>
      <c r="P18" s="25">
        <f>IF(O18="",0,VLOOKUP(O18,'points ind'!$A$2:$B$71,2,FALSE))</f>
        <v>0</v>
      </c>
      <c r="Q18" s="48">
        <f>IF(O18="",0,VLOOKUP(O18,'points clubs'!$A$2:$B$71,2,FALSE))</f>
        <v>0</v>
      </c>
      <c r="R18" s="41">
        <v>11</v>
      </c>
      <c r="S18" s="25">
        <f>IF(R18="",0,VLOOKUP(R18,'points ind'!$A$2:$B$71,2,FALSE))</f>
        <v>50</v>
      </c>
      <c r="T18" s="48">
        <f>IF(R18="",0,VLOOKUP(R18,'points clubs'!$A$2:$B$71,2,FALSE))</f>
        <v>20</v>
      </c>
      <c r="U18" s="41">
        <v>18</v>
      </c>
      <c r="V18" s="25">
        <f>IF(U18="",0,VLOOKUP(U18,'points ind'!$A$2:$B$71,2,FALSE))</f>
        <v>36</v>
      </c>
      <c r="W18" s="48">
        <f>IF(U18="",0,VLOOKUP(U18,'points clubs'!$A$2:$B$71,2,FALSE))</f>
        <v>6</v>
      </c>
      <c r="X18" s="42">
        <v>8</v>
      </c>
      <c r="Y18" s="25">
        <f>IF(X18="",0,VLOOKUP(X18,'points ind'!$A$2:$B$71,2,FALSE))</f>
        <v>65</v>
      </c>
      <c r="Z18" s="48">
        <f>IF(X18="",0,VLOOKUP(X18,'points clubs'!$A$2:$B$71,2,FALSE))</f>
        <v>30</v>
      </c>
      <c r="AA18" s="42">
        <v>6</v>
      </c>
      <c r="AB18" s="25">
        <f>IF(AA18="",0,VLOOKUP(AA18,'points ind'!$A$2:$B$71,2,FALSE))</f>
        <v>75</v>
      </c>
      <c r="AC18" s="48">
        <f>IF(AA18="",0,VLOOKUP(AA18,'points clubs'!$A$2:$B$71,2,FALSE))</f>
        <v>50</v>
      </c>
      <c r="AD18" s="42">
        <v>5</v>
      </c>
      <c r="AE18" s="25">
        <f>IF(AD18="",0,VLOOKUP(AD18,'points ind'!$A$2:$B$71,2,FALSE))</f>
        <v>80</v>
      </c>
      <c r="AF18" s="48">
        <f>IF(AD18="",0,VLOOKUP(AD18,'points clubs'!$A$2:$B$71,2,FALSE))</f>
        <v>60</v>
      </c>
      <c r="AG18" s="42">
        <v>20</v>
      </c>
      <c r="AH18" s="25">
        <f>IF(AG18="",0,VLOOKUP(AG18,'points ind'!$A$2:$B$71,2,FALSE))</f>
        <v>32</v>
      </c>
      <c r="AI18" s="48">
        <f>IF(AG18="",0,VLOOKUP(AG18,'points clubs'!$A$2:$B$71,2,FALSE))</f>
        <v>2</v>
      </c>
      <c r="AJ18" s="26">
        <f>G18+J18+L18+N18+P18+R18+T18+V18+Z18</f>
        <v>216</v>
      </c>
      <c r="AK18" s="63">
        <f>RANK(AJ18,$AJ$10:$AJ$80,0)</f>
        <v>21</v>
      </c>
      <c r="AL18" s="257">
        <f>IF(AG18&gt;0,(LARGE((G18,M18,P18,S18,V18,Y18,AB18,AE18),1)+LARGE((G18,M18,P18,S18,V18,Y18,AB18,AE18),2)+LARGE((G18,M18,P18,S18,V18,Y18,AB18,AE18),3)+LARGE((G18,M18,P18,S18,V18,Y18,AB18,AE18),4)+AH18),(LARGE((G18,M18,P18,S18,V18,Y18,AB18,AE18),1)+LARGE((G18,M18,P18,S18,V18,Y18,AB18,AE18),2)+LARGE((G18,M18,P18,S18,V18,Y18,AB18,AE18),3)+LARGE((G18,M18,P18,S18,V18,Y18,AB18,AE18),4)+LARGE((G18,M18,P18,S18,V18,Y18,AB18,AE18),5)))</f>
        <v>337</v>
      </c>
      <c r="AM18" s="258">
        <f t="shared" si="3"/>
        <v>9</v>
      </c>
      <c r="AN18" s="22">
        <f t="shared" si="4"/>
        <v>0</v>
      </c>
      <c r="AO18" s="23">
        <f t="shared" si="5"/>
        <v>0</v>
      </c>
      <c r="AP18" s="23">
        <f t="shared" si="6"/>
        <v>0</v>
      </c>
      <c r="AQ18" s="23">
        <f t="shared" si="7"/>
        <v>0</v>
      </c>
      <c r="AR18" s="23">
        <f t="shared" si="8"/>
        <v>0</v>
      </c>
      <c r="AS18" s="23">
        <f t="shared" si="9"/>
        <v>0</v>
      </c>
      <c r="AT18" s="23">
        <f t="shared" si="10"/>
        <v>0</v>
      </c>
      <c r="AU18" s="23">
        <f t="shared" si="11"/>
        <v>0</v>
      </c>
      <c r="AV18" s="23">
        <f t="shared" si="12"/>
        <v>0</v>
      </c>
      <c r="AW18" s="23">
        <f t="shared" si="13"/>
        <v>0</v>
      </c>
      <c r="AX18" s="23">
        <f t="shared" si="14"/>
        <v>263</v>
      </c>
      <c r="AY18" s="23">
        <f t="shared" si="15"/>
        <v>0</v>
      </c>
      <c r="AZ18" s="23">
        <f t="shared" si="16"/>
        <v>0</v>
      </c>
      <c r="BA18" s="23">
        <f t="shared" si="17"/>
        <v>0</v>
      </c>
      <c r="BB18" s="27">
        <f t="shared" si="18"/>
        <v>0</v>
      </c>
      <c r="BC18" s="27">
        <f t="shared" si="19"/>
        <v>0</v>
      </c>
    </row>
    <row r="19" spans="1:55" s="6" customFormat="1" ht="15" x14ac:dyDescent="0.25">
      <c r="A19" s="21">
        <f t="shared" si="2"/>
        <v>10</v>
      </c>
      <c r="B19" s="89" t="s">
        <v>213</v>
      </c>
      <c r="C19" s="95">
        <v>2001</v>
      </c>
      <c r="D19" s="95" t="s">
        <v>15</v>
      </c>
      <c r="E19" s="104">
        <v>2663008</v>
      </c>
      <c r="F19" s="75"/>
      <c r="G19" s="25">
        <f>IF(F19="",0,VLOOKUP(F19,'points ind'!$A$2:$B$52,2,FALSE))</f>
        <v>0</v>
      </c>
      <c r="H19" s="48">
        <f>IF(F19="",0,VLOOKUP(F19,'points clubs'!$A$2:$B$51,2,FALSE))</f>
        <v>0</v>
      </c>
      <c r="I19" s="54"/>
      <c r="J19" s="53">
        <f>IF(I19="",0,VLOOKUP(I19,'points ind'!$A$2:$B$52,2,FALSE))</f>
        <v>0</v>
      </c>
      <c r="K19" s="51">
        <f>IF(I19="",0,VLOOKUP(I19,'points clubs'!$A$2:$B$51,2,FALSE))</f>
        <v>0</v>
      </c>
      <c r="L19" s="42">
        <v>8</v>
      </c>
      <c r="M19" s="25">
        <f>IF(L19="",0,VLOOKUP(L19,'points ind'!$A$2:$B$71,2,FALSE))</f>
        <v>65</v>
      </c>
      <c r="N19" s="48">
        <f>IF(L19="",0,VLOOKUP(L19,'points clubs'!$A$2:$B$71,2,FALSE))</f>
        <v>30</v>
      </c>
      <c r="O19" s="42">
        <v>10</v>
      </c>
      <c r="P19" s="25">
        <f>IF(O19="",0,VLOOKUP(O19,'points ind'!$A$2:$B$71,2,FALSE))</f>
        <v>55</v>
      </c>
      <c r="Q19" s="48">
        <f>IF(O19="",0,VLOOKUP(O19,'points clubs'!$A$2:$B$71,2,FALSE))</f>
        <v>22</v>
      </c>
      <c r="R19" s="42">
        <v>9</v>
      </c>
      <c r="S19" s="25">
        <f>IF(R19="",0,VLOOKUP(R19,'points ind'!$A$2:$B$71,2,FALSE))</f>
        <v>60</v>
      </c>
      <c r="T19" s="48">
        <f>IF(R19="",0,VLOOKUP(R19,'points clubs'!$A$2:$B$71,2,FALSE))</f>
        <v>25</v>
      </c>
      <c r="U19" s="42">
        <v>7</v>
      </c>
      <c r="V19" s="25">
        <f>IF(U19="",0,VLOOKUP(U19,'points ind'!$A$2:$B$71,2,FALSE))</f>
        <v>70</v>
      </c>
      <c r="W19" s="48">
        <f>IF(U19="",0,VLOOKUP(U19,'points clubs'!$A$2:$B$71,2,FALSE))</f>
        <v>40</v>
      </c>
      <c r="X19" s="42"/>
      <c r="Y19" s="25">
        <f>IF(X19="",0,VLOOKUP(X19,'points ind'!$A$2:$B$71,2,FALSE))</f>
        <v>0</v>
      </c>
      <c r="Z19" s="48">
        <f>IF(X19="",0,VLOOKUP(X19,'points clubs'!$A$2:$B$71,2,FALSE))</f>
        <v>0</v>
      </c>
      <c r="AA19" s="42"/>
      <c r="AB19" s="25">
        <f>IF(AA19="",0,VLOOKUP(AA19,'points ind'!$A$2:$B$71,2,FALSE))</f>
        <v>0</v>
      </c>
      <c r="AC19" s="48">
        <f>IF(AA19="",0,VLOOKUP(AA19,'points clubs'!$A$2:$B$71,2,FALSE))</f>
        <v>0</v>
      </c>
      <c r="AD19" s="42">
        <v>6</v>
      </c>
      <c r="AE19" s="25">
        <f>IF(AD19="",0,VLOOKUP(AD19,'points ind'!$A$2:$B$71,2,FALSE))</f>
        <v>75</v>
      </c>
      <c r="AF19" s="48">
        <f>IF(AD19="",0,VLOOKUP(AD19,'points clubs'!$A$2:$B$71,2,FALSE))</f>
        <v>50</v>
      </c>
      <c r="AG19" s="42">
        <v>11</v>
      </c>
      <c r="AH19" s="25">
        <f>IF(AG19="",0,VLOOKUP(AG19,'points ind'!$A$2:$B$71,2,FALSE))</f>
        <v>50</v>
      </c>
      <c r="AI19" s="48">
        <f>IF(AG19="",0,VLOOKUP(AG19,'points clubs'!$A$2:$B$71,2,FALSE))</f>
        <v>20</v>
      </c>
      <c r="AJ19" s="26">
        <f>G19+J19+L19+N19+P19+R19+T19+V19+Z19</f>
        <v>197</v>
      </c>
      <c r="AK19" s="63">
        <f>RANK(AJ19,$AJ$10:$AJ$80,0)</f>
        <v>22</v>
      </c>
      <c r="AL19" s="257">
        <f>IF(AG19&gt;0,(LARGE((G19,M19,P19,S19,V19,Y19,AB19,AE19),1)+LARGE((G19,M19,P19,S19,V19,Y19,AB19,AE19),2)+LARGE((G19,M19,P19,S19,V19,Y19,AB19,AE19),3)+LARGE((G19,M19,P19,S19,V19,Y19,AB19,AE19),4)+AH19),(LARGE((G19,M19,P19,S19,V19,Y19,AB19,AE19),1)+LARGE((G19,M19,P19,S19,V19,Y19,AB19,AE19),2)+LARGE((G19,M19,P19,S19,V19,Y19,AB19,AE19),3)+LARGE((G19,M19,P19,S19,V19,Y19,AB19,AE19),4)+LARGE((G19,M19,P19,S19,V19,Y19,AB19,AE19),5)))</f>
        <v>320</v>
      </c>
      <c r="AM19" s="258">
        <f t="shared" si="3"/>
        <v>10</v>
      </c>
      <c r="AN19" s="22">
        <f t="shared" si="4"/>
        <v>0</v>
      </c>
      <c r="AO19" s="23">
        <f t="shared" si="5"/>
        <v>0</v>
      </c>
      <c r="AP19" s="23">
        <f t="shared" si="6"/>
        <v>0</v>
      </c>
      <c r="AQ19" s="23">
        <f t="shared" si="7"/>
        <v>0</v>
      </c>
      <c r="AR19" s="23">
        <f t="shared" si="8"/>
        <v>0</v>
      </c>
      <c r="AS19" s="23">
        <f t="shared" si="9"/>
        <v>187</v>
      </c>
      <c r="AT19" s="23">
        <f t="shared" si="10"/>
        <v>0</v>
      </c>
      <c r="AU19" s="23">
        <f t="shared" si="11"/>
        <v>0</v>
      </c>
      <c r="AV19" s="23">
        <f t="shared" si="12"/>
        <v>0</v>
      </c>
      <c r="AW19" s="23">
        <f t="shared" si="13"/>
        <v>0</v>
      </c>
      <c r="AX19" s="23">
        <f t="shared" si="14"/>
        <v>0</v>
      </c>
      <c r="AY19" s="23">
        <f t="shared" si="15"/>
        <v>0</v>
      </c>
      <c r="AZ19" s="23">
        <f t="shared" si="16"/>
        <v>0</v>
      </c>
      <c r="BA19" s="23">
        <f t="shared" si="17"/>
        <v>0</v>
      </c>
      <c r="BB19" s="27">
        <f t="shared" si="18"/>
        <v>0</v>
      </c>
      <c r="BC19" s="27">
        <f t="shared" si="19"/>
        <v>0</v>
      </c>
    </row>
    <row r="20" spans="1:55" s="6" customFormat="1" ht="15" x14ac:dyDescent="0.25">
      <c r="A20" s="21">
        <f t="shared" si="2"/>
        <v>11</v>
      </c>
      <c r="B20" s="89" t="s">
        <v>176</v>
      </c>
      <c r="C20" s="95">
        <v>2001</v>
      </c>
      <c r="D20" s="95" t="s">
        <v>15</v>
      </c>
      <c r="E20" s="104">
        <v>2660608</v>
      </c>
      <c r="F20" s="87">
        <v>18</v>
      </c>
      <c r="G20" s="25">
        <f>IF(F20="",0,VLOOKUP(F20,'points ind'!$A$2:$B$52,2,FALSE))</f>
        <v>36</v>
      </c>
      <c r="H20" s="48">
        <f>IF(F20="",0,VLOOKUP(F20,'points clubs'!$A$2:$B$51,2,FALSE))</f>
        <v>6</v>
      </c>
      <c r="I20" s="54"/>
      <c r="J20" s="53">
        <f>IF(I20="",0,VLOOKUP(I20,'points ind'!$A$2:$B$52,2,FALSE))</f>
        <v>0</v>
      </c>
      <c r="K20" s="51">
        <f>IF(I20="",0,VLOOKUP(I20,'points clubs'!$A$2:$B$51,2,FALSE))</f>
        <v>0</v>
      </c>
      <c r="L20" s="42">
        <v>15</v>
      </c>
      <c r="M20" s="25">
        <f>IF(L20="",0,VLOOKUP(L20,'points ind'!$A$2:$B$71,2,FALSE))</f>
        <v>42</v>
      </c>
      <c r="N20" s="48">
        <f>IF(L20="",0,VLOOKUP(L20,'points clubs'!$A$2:$B$71,2,FALSE))</f>
        <v>12</v>
      </c>
      <c r="O20" s="42">
        <v>6</v>
      </c>
      <c r="P20" s="25">
        <f>IF(O20="",0,VLOOKUP(O20,'points ind'!$A$2:$B$71,2,FALSE))</f>
        <v>75</v>
      </c>
      <c r="Q20" s="48">
        <f>IF(O20="",0,VLOOKUP(O20,'points clubs'!$A$2:$B$71,2,FALSE))</f>
        <v>50</v>
      </c>
      <c r="R20" s="41">
        <v>13</v>
      </c>
      <c r="S20" s="25">
        <f>IF(R20="",0,VLOOKUP(R20,'points ind'!$A$2:$B$71,2,FALSE))</f>
        <v>46</v>
      </c>
      <c r="T20" s="48">
        <f>IF(R20="",0,VLOOKUP(R20,'points clubs'!$A$2:$B$71,2,FALSE))</f>
        <v>16</v>
      </c>
      <c r="U20" s="41">
        <v>12</v>
      </c>
      <c r="V20" s="25">
        <f>IF(U20="",0,VLOOKUP(U20,'points ind'!$A$2:$B$71,2,FALSE))</f>
        <v>48</v>
      </c>
      <c r="W20" s="48">
        <f>IF(U20="",0,VLOOKUP(U20,'points clubs'!$A$2:$B$71,2,FALSE))</f>
        <v>18</v>
      </c>
      <c r="X20" s="41">
        <v>6</v>
      </c>
      <c r="Y20" s="25">
        <f>IF(X20="",0,VLOOKUP(X20,'points ind'!$A$2:$B$71,2,FALSE))</f>
        <v>75</v>
      </c>
      <c r="Z20" s="48">
        <f>IF(X20="",0,VLOOKUP(X20,'points clubs'!$A$2:$B$71,2,FALSE))</f>
        <v>50</v>
      </c>
      <c r="AA20" s="42">
        <v>17</v>
      </c>
      <c r="AB20" s="25">
        <f>IF(AA20="",0,VLOOKUP(AA20,'points ind'!$A$2:$B$71,2,FALSE))</f>
        <v>38</v>
      </c>
      <c r="AC20" s="48">
        <f>IF(AA20="",0,VLOOKUP(AA20,'points clubs'!$A$2:$B$71,2,FALSE))</f>
        <v>8</v>
      </c>
      <c r="AD20" s="41">
        <v>15</v>
      </c>
      <c r="AE20" s="25">
        <f>IF(AD20="",0,VLOOKUP(AD20,'points ind'!$A$2:$B$71,2,FALSE))</f>
        <v>42</v>
      </c>
      <c r="AF20" s="48">
        <f>IF(AD20="",0,VLOOKUP(AD20,'points clubs'!$A$2:$B$71,2,FALSE))</f>
        <v>12</v>
      </c>
      <c r="AG20" s="41">
        <v>8</v>
      </c>
      <c r="AH20" s="25">
        <f>IF(AG20="",0,VLOOKUP(AG20,'points ind'!$A$2:$B$71,2,FALSE))</f>
        <v>65</v>
      </c>
      <c r="AI20" s="48">
        <f>IF(AG20="",0,VLOOKUP(AG20,'points clubs'!$A$2:$B$71,2,FALSE))</f>
        <v>30</v>
      </c>
      <c r="AJ20" s="26">
        <f>G20+J20+L20+N20+P20+R20+T20+V20+Z20</f>
        <v>265</v>
      </c>
      <c r="AK20" s="63">
        <f>RANK(AJ20,$AJ$10:$AJ$80,0)</f>
        <v>14</v>
      </c>
      <c r="AL20" s="257">
        <f>IF(AG20&gt;0,(LARGE((G20,M20,P20,S20,V20,Y20,AB20,AE20),1)+LARGE((G20,M20,P20,S20,V20,Y20,AB20,AE20),2)+LARGE((G20,M20,P20,S20,V20,Y20,AB20,AE20),3)+LARGE((G20,M20,P20,S20,V20,Y20,AB20,AE20),4)+AH20),(LARGE((G20,M20,P20,S20,V20,Y20,AB20,AE20),1)+LARGE((G20,M20,P20,S20,V20,Y20,AB20,AE20),2)+LARGE((G20,M20,P20,S20,V20,Y20,AB20,AE20),3)+LARGE((G20,M20,P20,S20,V20,Y20,AB20,AE20),4)+LARGE((G20,M20,P20,S20,V20,Y20,AB20,AE20),5)))</f>
        <v>309</v>
      </c>
      <c r="AM20" s="258">
        <f t="shared" si="3"/>
        <v>11</v>
      </c>
      <c r="AN20" s="22">
        <f t="shared" si="4"/>
        <v>0</v>
      </c>
      <c r="AO20" s="23">
        <f t="shared" si="5"/>
        <v>0</v>
      </c>
      <c r="AP20" s="23">
        <f t="shared" si="6"/>
        <v>0</v>
      </c>
      <c r="AQ20" s="23">
        <f t="shared" si="7"/>
        <v>0</v>
      </c>
      <c r="AR20" s="23">
        <f t="shared" si="8"/>
        <v>0</v>
      </c>
      <c r="AS20" s="23">
        <f t="shared" si="9"/>
        <v>202</v>
      </c>
      <c r="AT20" s="23">
        <f t="shared" si="10"/>
        <v>0</v>
      </c>
      <c r="AU20" s="23">
        <f t="shared" si="11"/>
        <v>0</v>
      </c>
      <c r="AV20" s="23">
        <f t="shared" si="12"/>
        <v>0</v>
      </c>
      <c r="AW20" s="23">
        <f t="shared" si="13"/>
        <v>0</v>
      </c>
      <c r="AX20" s="23">
        <f t="shared" si="14"/>
        <v>0</v>
      </c>
      <c r="AY20" s="23">
        <f t="shared" si="15"/>
        <v>0</v>
      </c>
      <c r="AZ20" s="23">
        <f t="shared" si="16"/>
        <v>0</v>
      </c>
      <c r="BA20" s="23">
        <f t="shared" si="17"/>
        <v>0</v>
      </c>
      <c r="BB20" s="27">
        <f t="shared" si="18"/>
        <v>0</v>
      </c>
      <c r="BC20" s="27">
        <f t="shared" si="19"/>
        <v>0</v>
      </c>
    </row>
    <row r="21" spans="1:55" s="6" customFormat="1" ht="15" x14ac:dyDescent="0.25">
      <c r="A21" s="21">
        <f t="shared" si="2"/>
        <v>12</v>
      </c>
      <c r="B21" s="106" t="s">
        <v>174</v>
      </c>
      <c r="C21" s="95">
        <v>2001</v>
      </c>
      <c r="D21" s="95" t="s">
        <v>17</v>
      </c>
      <c r="E21" s="104">
        <v>2654407</v>
      </c>
      <c r="F21" s="87">
        <v>16</v>
      </c>
      <c r="G21" s="25">
        <f>IF(F21="",0,VLOOKUP(F21,'points ind'!$A$2:$B$52,2,FALSE))</f>
        <v>40</v>
      </c>
      <c r="H21" s="48">
        <f>IF(F21="",0,VLOOKUP(F21,'points clubs'!$A$2:$B$51,2,FALSE))</f>
        <v>10</v>
      </c>
      <c r="I21" s="54"/>
      <c r="J21" s="53">
        <f>IF(I21="",0,VLOOKUP(I21,'points ind'!$A$2:$B$52,2,FALSE))</f>
        <v>0</v>
      </c>
      <c r="K21" s="51">
        <f>IF(I21="",0,VLOOKUP(I21,'points clubs'!$A$2:$B$51,2,FALSE))</f>
        <v>0</v>
      </c>
      <c r="L21" s="42">
        <v>20</v>
      </c>
      <c r="M21" s="25">
        <f>IF(L21="",0,VLOOKUP(L21,'points ind'!$A$2:$B$71,2,FALSE))</f>
        <v>32</v>
      </c>
      <c r="N21" s="48">
        <f>IF(L21="",0,VLOOKUP(L21,'points clubs'!$A$2:$B$71,2,FALSE))</f>
        <v>2</v>
      </c>
      <c r="O21" s="42">
        <v>9</v>
      </c>
      <c r="P21" s="25">
        <f>IF(O21="",0,VLOOKUP(O21,'points ind'!$A$2:$B$71,2,FALSE))</f>
        <v>60</v>
      </c>
      <c r="Q21" s="48">
        <f>IF(O21="",0,VLOOKUP(O21,'points clubs'!$A$2:$B$71,2,FALSE))</f>
        <v>25</v>
      </c>
      <c r="R21" s="41">
        <v>19</v>
      </c>
      <c r="S21" s="25">
        <f>IF(R21="",0,VLOOKUP(R21,'points ind'!$A$2:$B$71,2,FALSE))</f>
        <v>34</v>
      </c>
      <c r="T21" s="48">
        <f>IF(R21="",0,VLOOKUP(R21,'points clubs'!$A$2:$B$71,2,FALSE))</f>
        <v>4</v>
      </c>
      <c r="U21" s="42">
        <v>9</v>
      </c>
      <c r="V21" s="25">
        <f>IF(U21="",0,VLOOKUP(U21,'points ind'!$A$2:$B$71,2,FALSE))</f>
        <v>60</v>
      </c>
      <c r="W21" s="48">
        <f>IF(U21="",0,VLOOKUP(U21,'points clubs'!$A$2:$B$71,2,FALSE))</f>
        <v>25</v>
      </c>
      <c r="X21" s="42">
        <v>7</v>
      </c>
      <c r="Y21" s="25">
        <f>IF(X21="",0,VLOOKUP(X21,'points ind'!$A$2:$B$71,2,FALSE))</f>
        <v>70</v>
      </c>
      <c r="Z21" s="48">
        <f>IF(X21="",0,VLOOKUP(X21,'points clubs'!$A$2:$B$71,2,FALSE))</f>
        <v>40</v>
      </c>
      <c r="AA21" s="42">
        <v>10</v>
      </c>
      <c r="AB21" s="25">
        <f>IF(AA21="",0,VLOOKUP(AA21,'points ind'!$A$2:$B$71,2,FALSE))</f>
        <v>55</v>
      </c>
      <c r="AC21" s="48">
        <f>IF(AA21="",0,VLOOKUP(AA21,'points clubs'!$A$2:$B$71,2,FALSE))</f>
        <v>22</v>
      </c>
      <c r="AD21" s="42">
        <v>8</v>
      </c>
      <c r="AE21" s="25">
        <f>IF(AD21="",0,VLOOKUP(AD21,'points ind'!$A$2:$B$71,2,FALSE))</f>
        <v>65</v>
      </c>
      <c r="AF21" s="48">
        <f>IF(AD21="",0,VLOOKUP(AD21,'points clubs'!$A$2:$B$71,2,FALSE))</f>
        <v>30</v>
      </c>
      <c r="AG21" s="42">
        <v>17</v>
      </c>
      <c r="AH21" s="25">
        <f>IF(AG21="",0,VLOOKUP(AG21,'points ind'!$A$2:$B$71,2,FALSE))</f>
        <v>38</v>
      </c>
      <c r="AI21" s="48">
        <f>IF(AG21="",0,VLOOKUP(AG21,'points clubs'!$A$2:$B$71,2,FALSE))</f>
        <v>8</v>
      </c>
      <c r="AJ21" s="26">
        <f>G21+J21+L21+N21+P21+R21+T21+V21+Z21</f>
        <v>245</v>
      </c>
      <c r="AK21" s="63">
        <f>RANK(AJ21,$AJ$10:$AJ$80,0)</f>
        <v>19</v>
      </c>
      <c r="AL21" s="257">
        <f>IF(AG21&gt;0,(LARGE((G21,M21,P21,S21,V21,Y21,AB21,AE21),1)+LARGE((G21,M21,P21,S21,V21,Y21,AB21,AE21),2)+LARGE((G21,M21,P21,S21,V21,Y21,AB21,AE21),3)+LARGE((G21,M21,P21,S21,V21,Y21,AB21,AE21),4)+AH21),(LARGE((G21,M21,P21,S21,V21,Y21,AB21,AE21),1)+LARGE((G21,M21,P21,S21,V21,Y21,AB21,AE21),2)+LARGE((G21,M21,P21,S21,V21,Y21,AB21,AE21),3)+LARGE((G21,M21,P21,S21,V21,Y21,AB21,AE21),4)+LARGE((G21,M21,P21,S21,V21,Y21,AB21,AE21),5)))</f>
        <v>293</v>
      </c>
      <c r="AM21" s="258">
        <f t="shared" si="3"/>
        <v>12</v>
      </c>
      <c r="AN21" s="22">
        <f t="shared" si="4"/>
        <v>0</v>
      </c>
      <c r="AO21" s="23">
        <f t="shared" si="5"/>
        <v>0</v>
      </c>
      <c r="AP21" s="23">
        <f t="shared" si="6"/>
        <v>0</v>
      </c>
      <c r="AQ21" s="23">
        <f t="shared" si="7"/>
        <v>0</v>
      </c>
      <c r="AR21" s="23">
        <f t="shared" si="8"/>
        <v>0</v>
      </c>
      <c r="AS21" s="23">
        <f t="shared" si="9"/>
        <v>0</v>
      </c>
      <c r="AT21" s="23">
        <f t="shared" si="10"/>
        <v>0</v>
      </c>
      <c r="AU21" s="23">
        <f t="shared" si="11"/>
        <v>166</v>
      </c>
      <c r="AV21" s="23">
        <f t="shared" si="12"/>
        <v>0</v>
      </c>
      <c r="AW21" s="23">
        <f t="shared" si="13"/>
        <v>0</v>
      </c>
      <c r="AX21" s="23">
        <f t="shared" si="14"/>
        <v>0</v>
      </c>
      <c r="AY21" s="23">
        <f t="shared" si="15"/>
        <v>0</v>
      </c>
      <c r="AZ21" s="23">
        <f t="shared" si="16"/>
        <v>0</v>
      </c>
      <c r="BA21" s="23">
        <f t="shared" si="17"/>
        <v>0</v>
      </c>
      <c r="BB21" s="27">
        <f t="shared" si="18"/>
        <v>0</v>
      </c>
      <c r="BC21" s="27">
        <f t="shared" si="19"/>
        <v>0</v>
      </c>
    </row>
    <row r="22" spans="1:55" s="6" customFormat="1" ht="15" x14ac:dyDescent="0.25">
      <c r="A22" s="21">
        <f t="shared" si="2"/>
        <v>13</v>
      </c>
      <c r="B22" s="89" t="s">
        <v>175</v>
      </c>
      <c r="C22" s="95">
        <v>2001</v>
      </c>
      <c r="D22" s="95" t="s">
        <v>16</v>
      </c>
      <c r="E22" s="104">
        <v>2649196</v>
      </c>
      <c r="F22" s="75">
        <v>17</v>
      </c>
      <c r="G22" s="25">
        <f>IF(F22="",0,VLOOKUP(F22,'points ind'!$A$2:$B$52,2,FALSE))</f>
        <v>38</v>
      </c>
      <c r="H22" s="48">
        <f>IF(F22="",0,VLOOKUP(F22,'points clubs'!$A$2:$B$51,2,FALSE))</f>
        <v>8</v>
      </c>
      <c r="I22" s="52"/>
      <c r="J22" s="53">
        <f>IF(I22="",0,VLOOKUP(I22,'points ind'!$A$2:$B$52,2,FALSE))</f>
        <v>0</v>
      </c>
      <c r="K22" s="51">
        <f>IF(I22="",0,VLOOKUP(I22,'points clubs'!$A$2:$B$51,2,FALSE))</f>
        <v>0</v>
      </c>
      <c r="L22" s="41">
        <v>28</v>
      </c>
      <c r="M22" s="25">
        <f>IF(L22="",0,VLOOKUP(L22,'points ind'!$A$2:$B$71,2,FALSE))</f>
        <v>16</v>
      </c>
      <c r="N22" s="48">
        <f>IF(L22="",0,VLOOKUP(L22,'points clubs'!$A$2:$B$71,2,FALSE))</f>
        <v>0</v>
      </c>
      <c r="O22" s="41">
        <v>15</v>
      </c>
      <c r="P22" s="25">
        <f>IF(O22="",0,VLOOKUP(O22,'points ind'!$A$2:$B$71,2,FALSE))</f>
        <v>42</v>
      </c>
      <c r="Q22" s="48">
        <f>IF(O22="",0,VLOOKUP(O22,'points clubs'!$A$2:$B$71,2,FALSE))</f>
        <v>12</v>
      </c>
      <c r="R22" s="41">
        <v>14</v>
      </c>
      <c r="S22" s="25">
        <f>IF(R22="",0,VLOOKUP(R22,'points ind'!$A$2:$B$71,2,FALSE))</f>
        <v>44</v>
      </c>
      <c r="T22" s="48">
        <f>IF(R22="",0,VLOOKUP(R22,'points clubs'!$A$2:$B$71,2,FALSE))</f>
        <v>14</v>
      </c>
      <c r="U22" s="42">
        <v>16</v>
      </c>
      <c r="V22" s="25">
        <f>IF(U22="",0,VLOOKUP(U22,'points ind'!$A$2:$B$71,2,FALSE))</f>
        <v>40</v>
      </c>
      <c r="W22" s="48">
        <f>IF(U22="",0,VLOOKUP(U22,'points clubs'!$A$2:$B$71,2,FALSE))</f>
        <v>10</v>
      </c>
      <c r="X22" s="42">
        <v>25</v>
      </c>
      <c r="Y22" s="25">
        <f>IF(X22="",0,VLOOKUP(X22,'points ind'!$A$2:$B$71,2,FALSE))</f>
        <v>22</v>
      </c>
      <c r="Z22" s="48">
        <f>IF(X22="",0,VLOOKUP(X22,'points clubs'!$A$2:$B$71,2,FALSE))</f>
        <v>0</v>
      </c>
      <c r="AA22" s="42">
        <v>12</v>
      </c>
      <c r="AB22" s="25">
        <f>IF(AA22="",0,VLOOKUP(AA22,'points ind'!$A$2:$B$71,2,FALSE))</f>
        <v>48</v>
      </c>
      <c r="AC22" s="48">
        <f>IF(AA22="",0,VLOOKUP(AA22,'points clubs'!$A$2:$B$71,2,FALSE))</f>
        <v>18</v>
      </c>
      <c r="AD22" s="42">
        <v>9</v>
      </c>
      <c r="AE22" s="25">
        <f>IF(AD22="",0,VLOOKUP(AD22,'points ind'!$A$2:$B$71,2,FALSE))</f>
        <v>60</v>
      </c>
      <c r="AF22" s="48">
        <f>IF(AD22="",0,VLOOKUP(AD22,'points clubs'!$A$2:$B$71,2,FALSE))</f>
        <v>25</v>
      </c>
      <c r="AG22" s="42">
        <v>7</v>
      </c>
      <c r="AH22" s="25">
        <f>IF(AG22="",0,VLOOKUP(AG22,'points ind'!$A$2:$B$71,2,FALSE))</f>
        <v>70</v>
      </c>
      <c r="AI22" s="48">
        <f>IF(AG22="",0,VLOOKUP(AG22,'points clubs'!$A$2:$B$71,2,FALSE))</f>
        <v>40</v>
      </c>
      <c r="AJ22" s="26">
        <f>G22+J22+L22+N22+P22+R22+T22+V22+Z22</f>
        <v>176</v>
      </c>
      <c r="AK22" s="63">
        <f>RANK(AJ22,$AJ$10:$AJ$80,0)</f>
        <v>25</v>
      </c>
      <c r="AL22" s="257">
        <f>IF(AG22&gt;0,(LARGE((G22,M22,P22,S22,V22,Y22,AB22,AE22),1)+LARGE((G22,M22,P22,S22,V22,Y22,AB22,AE22),2)+LARGE((G22,M22,P22,S22,V22,Y22,AB22,AE22),3)+LARGE((G22,M22,P22,S22,V22,Y22,AB22,AE22),4)+AH22),(LARGE((G22,M22,P22,S22,V22,Y22,AB22,AE22),1)+LARGE((G22,M22,P22,S22,V22,Y22,AB22,AE22),2)+LARGE((G22,M22,P22,S22,V22,Y22,AB22,AE22),3)+LARGE((G22,M22,P22,S22,V22,Y22,AB22,AE22),4)+LARGE((G22,M22,P22,S22,V22,Y22,AB22,AE22),5)))</f>
        <v>264</v>
      </c>
      <c r="AM22" s="258">
        <f t="shared" si="3"/>
        <v>13</v>
      </c>
      <c r="AN22" s="22">
        <f t="shared" si="4"/>
        <v>0</v>
      </c>
      <c r="AO22" s="23">
        <f t="shared" si="5"/>
        <v>0</v>
      </c>
      <c r="AP22" s="23">
        <f t="shared" si="6"/>
        <v>0</v>
      </c>
      <c r="AQ22" s="23">
        <f t="shared" si="7"/>
        <v>0</v>
      </c>
      <c r="AR22" s="23">
        <f t="shared" si="8"/>
        <v>0</v>
      </c>
      <c r="AS22" s="23">
        <f t="shared" si="9"/>
        <v>0</v>
      </c>
      <c r="AT22" s="23">
        <f t="shared" si="10"/>
        <v>127</v>
      </c>
      <c r="AU22" s="23">
        <f t="shared" si="11"/>
        <v>0</v>
      </c>
      <c r="AV22" s="23">
        <f t="shared" si="12"/>
        <v>0</v>
      </c>
      <c r="AW22" s="23">
        <f t="shared" si="13"/>
        <v>0</v>
      </c>
      <c r="AX22" s="23">
        <f t="shared" si="14"/>
        <v>0</v>
      </c>
      <c r="AY22" s="23">
        <f t="shared" si="15"/>
        <v>0</v>
      </c>
      <c r="AZ22" s="23">
        <f t="shared" si="16"/>
        <v>0</v>
      </c>
      <c r="BA22" s="23">
        <f t="shared" si="17"/>
        <v>0</v>
      </c>
      <c r="BB22" s="27">
        <f t="shared" si="18"/>
        <v>0</v>
      </c>
      <c r="BC22" s="27">
        <f t="shared" si="19"/>
        <v>0</v>
      </c>
    </row>
    <row r="23" spans="1:55" s="6" customFormat="1" ht="15" x14ac:dyDescent="0.25">
      <c r="A23" s="21">
        <f t="shared" si="2"/>
        <v>14</v>
      </c>
      <c r="B23" s="121" t="s">
        <v>193</v>
      </c>
      <c r="C23" s="112">
        <v>2002</v>
      </c>
      <c r="D23" s="112" t="s">
        <v>21</v>
      </c>
      <c r="E23" s="118">
        <v>2656424</v>
      </c>
      <c r="F23" s="75">
        <v>35</v>
      </c>
      <c r="G23" s="25">
        <f>IF(F23="",0,VLOOKUP(F23,'points ind'!$A$2:$B$52,2,FALSE))</f>
        <v>2</v>
      </c>
      <c r="H23" s="48">
        <f>IF(F23="",0,VLOOKUP(F23,'points clubs'!$A$2:$B$51,2,FALSE))</f>
        <v>0</v>
      </c>
      <c r="I23" s="52"/>
      <c r="J23" s="53">
        <f>IF(I23="",0,VLOOKUP(I23,'points ind'!$A$2:$B$52,2,FALSE))</f>
        <v>0</v>
      </c>
      <c r="K23" s="51">
        <f>IF(I23="",0,VLOOKUP(I23,'points clubs'!$A$2:$B$51,2,FALSE))</f>
        <v>0</v>
      </c>
      <c r="L23" s="41">
        <v>17</v>
      </c>
      <c r="M23" s="25">
        <f>IF(L23="",0,VLOOKUP(L23,'points ind'!$A$2:$B$71,2,FALSE))</f>
        <v>38</v>
      </c>
      <c r="N23" s="48">
        <f>IF(L23="",0,VLOOKUP(L23,'points clubs'!$A$2:$B$71,2,FALSE))</f>
        <v>8</v>
      </c>
      <c r="O23" s="41">
        <v>12</v>
      </c>
      <c r="P23" s="25">
        <f>IF(O23="",0,VLOOKUP(O23,'points ind'!$A$2:$B$71,2,FALSE))</f>
        <v>48</v>
      </c>
      <c r="Q23" s="48">
        <f>IF(O23="",0,VLOOKUP(O23,'points clubs'!$A$2:$B$71,2,FALSE))</f>
        <v>18</v>
      </c>
      <c r="R23" s="42">
        <v>10</v>
      </c>
      <c r="S23" s="25">
        <f>IF(R23="",0,VLOOKUP(R23,'points ind'!$A$2:$B$71,2,FALSE))</f>
        <v>55</v>
      </c>
      <c r="T23" s="48">
        <f>IF(R23="",0,VLOOKUP(R23,'points clubs'!$A$2:$B$71,2,FALSE))</f>
        <v>22</v>
      </c>
      <c r="U23" s="42">
        <v>10</v>
      </c>
      <c r="V23" s="25">
        <f>IF(U23="",0,VLOOKUP(U23,'points ind'!$A$2:$B$71,2,FALSE))</f>
        <v>55</v>
      </c>
      <c r="W23" s="48">
        <f>IF(U23="",0,VLOOKUP(U23,'points clubs'!$A$2:$B$71,2,FALSE))</f>
        <v>22</v>
      </c>
      <c r="X23" s="42">
        <v>9</v>
      </c>
      <c r="Y23" s="25">
        <f>IF(X23="",0,VLOOKUP(X23,'points ind'!$A$2:$B$71,2,FALSE))</f>
        <v>60</v>
      </c>
      <c r="Z23" s="48">
        <f>IF(X23="",0,VLOOKUP(X23,'points clubs'!$A$2:$B$71,2,FALSE))</f>
        <v>25</v>
      </c>
      <c r="AA23" s="42">
        <v>19</v>
      </c>
      <c r="AB23" s="25">
        <f>IF(AA23="",0,VLOOKUP(AA23,'points ind'!$A$2:$B$71,2,FALSE))</f>
        <v>34</v>
      </c>
      <c r="AC23" s="48">
        <f>IF(AA23="",0,VLOOKUP(AA23,'points clubs'!$A$2:$B$71,2,FALSE))</f>
        <v>4</v>
      </c>
      <c r="AD23" s="42"/>
      <c r="AE23" s="25">
        <f>IF(AD23="",0,VLOOKUP(AD23,'points ind'!$A$2:$B$71,2,FALSE))</f>
        <v>0</v>
      </c>
      <c r="AF23" s="48">
        <f>IF(AD23="",0,VLOOKUP(AD23,'points clubs'!$A$2:$B$71,2,FALSE))</f>
        <v>0</v>
      </c>
      <c r="AG23" s="42"/>
      <c r="AH23" s="25">
        <f>IF(AG23="",0,VLOOKUP(AG23,'points ind'!$A$2:$B$71,2,FALSE))</f>
        <v>0</v>
      </c>
      <c r="AI23" s="48">
        <f>IF(AG23="",0,VLOOKUP(AG23,'points clubs'!$A$2:$B$71,2,FALSE))</f>
        <v>0</v>
      </c>
      <c r="AJ23" s="26">
        <f>G23+J23+M23+P23+S23+V23+Y23+AB23+AE23+AH23</f>
        <v>292</v>
      </c>
      <c r="AK23" s="63">
        <f>RANK(AJ23,$AJ$10:$AJ$73,0)</f>
        <v>13</v>
      </c>
      <c r="AL23" s="257">
        <f>IF(AG23&gt;0,(LARGE((G23,M23,P23,S23,V23,Y23,AB23,AE23),1)+LARGE((G23,M23,P23,S23,V23,Y23,AB23,AE23),2)+LARGE((G23,M23,P23,S23,V23,Y23,AB23,AE23),3)+LARGE((G23,M23,P23,S23,V23,Y23,AB23,AE23),4)+AH23),(LARGE((G23,M23,P23,S23,V23,Y23,AB23,AE23),1)+LARGE((G23,M23,P23,S23,V23,Y23,AB23,AE23),2)+LARGE((G23,M23,P23,S23,V23,Y23,AB23,AE23),3)+LARGE((G23,M23,P23,S23,V23,Y23,AB23,AE23),4)+LARGE((G23,M23,P23,S23,V23,Y23,AB23,AE23),5)))</f>
        <v>256</v>
      </c>
      <c r="AM23" s="258">
        <f t="shared" si="3"/>
        <v>14</v>
      </c>
      <c r="AN23" s="22">
        <f t="shared" si="4"/>
        <v>0</v>
      </c>
      <c r="AO23" s="23">
        <f t="shared" si="5"/>
        <v>0</v>
      </c>
      <c r="AP23" s="23">
        <f t="shared" si="6"/>
        <v>0</v>
      </c>
      <c r="AQ23" s="23">
        <f t="shared" si="7"/>
        <v>0</v>
      </c>
      <c r="AR23" s="23">
        <f t="shared" si="8"/>
        <v>0</v>
      </c>
      <c r="AS23" s="23">
        <f t="shared" si="9"/>
        <v>0</v>
      </c>
      <c r="AT23" s="23">
        <f t="shared" si="10"/>
        <v>0</v>
      </c>
      <c r="AU23" s="23">
        <f t="shared" si="11"/>
        <v>0</v>
      </c>
      <c r="AV23" s="23">
        <f t="shared" si="12"/>
        <v>0</v>
      </c>
      <c r="AW23" s="23">
        <f t="shared" si="13"/>
        <v>0</v>
      </c>
      <c r="AX23" s="23">
        <f t="shared" si="14"/>
        <v>0</v>
      </c>
      <c r="AY23" s="23">
        <f t="shared" si="15"/>
        <v>99</v>
      </c>
      <c r="AZ23" s="23">
        <f t="shared" si="16"/>
        <v>0</v>
      </c>
      <c r="BA23" s="23">
        <f t="shared" si="17"/>
        <v>0</v>
      </c>
      <c r="BB23" s="27">
        <f t="shared" si="18"/>
        <v>0</v>
      </c>
      <c r="BC23" s="27">
        <f t="shared" si="19"/>
        <v>0</v>
      </c>
    </row>
    <row r="24" spans="1:55" s="6" customFormat="1" ht="15.75" thickBot="1" x14ac:dyDescent="0.3">
      <c r="A24" s="21">
        <f t="shared" si="2"/>
        <v>14</v>
      </c>
      <c r="B24" s="121" t="s">
        <v>163</v>
      </c>
      <c r="C24" s="112">
        <v>2002</v>
      </c>
      <c r="D24" s="113" t="s">
        <v>21</v>
      </c>
      <c r="E24" s="114">
        <v>2665847</v>
      </c>
      <c r="F24" s="75">
        <v>5</v>
      </c>
      <c r="G24" s="25">
        <f>IF(F24="",0,VLOOKUP(F24,'points ind'!$A$2:$B$52,2,FALSE))</f>
        <v>80</v>
      </c>
      <c r="H24" s="48">
        <f>IF(F24="",0,VLOOKUP(F24,'points clubs'!$A$2:$B$51,2,FALSE))</f>
        <v>60</v>
      </c>
      <c r="I24" s="52"/>
      <c r="J24" s="53">
        <f>IF(I24="",0,VLOOKUP(I24,'points ind'!$A$2:$B$52,2,FALSE))</f>
        <v>0</v>
      </c>
      <c r="K24" s="51">
        <f>IF(I24="",0,VLOOKUP(I24,'points clubs'!$A$2:$B$51,2,FALSE))</f>
        <v>0</v>
      </c>
      <c r="L24" s="41">
        <v>33</v>
      </c>
      <c r="M24" s="25">
        <f>IF(L24="",0,VLOOKUP(L24,'points ind'!$A$2:$B$71,2,FALSE))</f>
        <v>6</v>
      </c>
      <c r="N24" s="48">
        <f>IF(L24="",0,VLOOKUP(L24,'points clubs'!$A$2:$B$71,2,FALSE))</f>
        <v>0</v>
      </c>
      <c r="O24" s="41">
        <v>11</v>
      </c>
      <c r="P24" s="25">
        <f>IF(O24="",0,VLOOKUP(O24,'points ind'!$A$2:$B$71,2,FALSE))</f>
        <v>50</v>
      </c>
      <c r="Q24" s="48">
        <f>IF(O24="",0,VLOOKUP(O24,'points clubs'!$A$2:$B$71,2,FALSE))</f>
        <v>20</v>
      </c>
      <c r="R24" s="42">
        <v>15</v>
      </c>
      <c r="S24" s="25">
        <f>IF(R24="",0,VLOOKUP(R24,'points ind'!$A$2:$B$71,2,FALSE))</f>
        <v>42</v>
      </c>
      <c r="T24" s="48">
        <f>IF(R24="",0,VLOOKUP(R24,'points clubs'!$A$2:$B$71,2,FALSE))</f>
        <v>12</v>
      </c>
      <c r="U24" s="42">
        <v>15</v>
      </c>
      <c r="V24" s="25">
        <f>IF(U24="",0,VLOOKUP(U24,'points ind'!$A$2:$B$71,2,FALSE))</f>
        <v>42</v>
      </c>
      <c r="W24" s="48">
        <f>IF(U24="",0,VLOOKUP(U24,'points clubs'!$A$2:$B$71,2,FALSE))</f>
        <v>12</v>
      </c>
      <c r="X24" s="43">
        <v>19</v>
      </c>
      <c r="Y24" s="25">
        <f>IF(X24="",0,VLOOKUP(X24,'points ind'!$A$2:$B$71,2,FALSE))</f>
        <v>34</v>
      </c>
      <c r="Z24" s="48">
        <f>IF(X24="",0,VLOOKUP(X24,'points clubs'!$A$2:$B$71,2,FALSE))</f>
        <v>4</v>
      </c>
      <c r="AA24" s="42">
        <v>22</v>
      </c>
      <c r="AB24" s="25">
        <f>IF(AA24="",0,VLOOKUP(AA24,'points ind'!$A$2:$B$71,2,FALSE))</f>
        <v>28</v>
      </c>
      <c r="AC24" s="48">
        <f>IF(AA24="",0,VLOOKUP(AA24,'points clubs'!$A$2:$B$71,2,FALSE))</f>
        <v>0</v>
      </c>
      <c r="AD24" s="42"/>
      <c r="AE24" s="25">
        <f>IF(AD24="",0,VLOOKUP(AD24,'points ind'!$A$2:$B$71,2,FALSE))</f>
        <v>0</v>
      </c>
      <c r="AF24" s="48">
        <f>IF(AD24="",0,VLOOKUP(AD24,'points clubs'!$A$2:$B$71,2,FALSE))</f>
        <v>0</v>
      </c>
      <c r="AG24" s="42">
        <v>15</v>
      </c>
      <c r="AH24" s="25">
        <f>IF(AG24="",0,VLOOKUP(AG24,'points ind'!$A$2:$B$71,2,FALSE))</f>
        <v>42</v>
      </c>
      <c r="AI24" s="48">
        <f>IF(AG24="",0,VLOOKUP(AG24,'points clubs'!$A$2:$B$71,2,FALSE))</f>
        <v>12</v>
      </c>
      <c r="AJ24" s="26">
        <f>G24+J24+M24+P24+S24+V24+Y24+AB24+AE24+AH24</f>
        <v>324</v>
      </c>
      <c r="AK24" s="63">
        <f>RANK(AJ24,$AJ$10:$AJ$73,0)</f>
        <v>9</v>
      </c>
      <c r="AL24" s="257">
        <f>IF(AG24&gt;0,(LARGE((G24,M24,P24,S24,V24,Y24,AB24,AE24),1)+LARGE((G24,M24,P24,S24,V24,Y24,AB24,AE24),2)+LARGE((G24,M24,P24,S24,V24,Y24,AB24,AE24),3)+LARGE((G24,M24,P24,S24,V24,Y24,AB24,AE24),4)+AH24),(LARGE((G24,M24,P24,S24,V24,Y24,AB24,AE24),1)+LARGE((G24,M24,P24,S24,V24,Y24,AB24,AE24),2)+LARGE((G24,M24,P24,S24,V24,Y24,AB24,AE24),3)+LARGE((G24,M24,P24,S24,V24,Y24,AB24,AE24),4)+LARGE((G24,M24,P24,S24,V24,Y24,AB24,AE24),5)))</f>
        <v>256</v>
      </c>
      <c r="AM24" s="258">
        <f t="shared" si="3"/>
        <v>14</v>
      </c>
      <c r="AN24" s="22">
        <f t="shared" si="4"/>
        <v>0</v>
      </c>
      <c r="AO24" s="23">
        <f t="shared" si="5"/>
        <v>0</v>
      </c>
      <c r="AP24" s="23">
        <f t="shared" si="6"/>
        <v>0</v>
      </c>
      <c r="AQ24" s="23">
        <f t="shared" si="7"/>
        <v>0</v>
      </c>
      <c r="AR24" s="23">
        <f t="shared" si="8"/>
        <v>0</v>
      </c>
      <c r="AS24" s="23">
        <f t="shared" si="9"/>
        <v>0</v>
      </c>
      <c r="AT24" s="23">
        <f t="shared" si="10"/>
        <v>0</v>
      </c>
      <c r="AU24" s="23">
        <f t="shared" si="11"/>
        <v>0</v>
      </c>
      <c r="AV24" s="23">
        <f t="shared" si="12"/>
        <v>0</v>
      </c>
      <c r="AW24" s="23">
        <f t="shared" si="13"/>
        <v>0</v>
      </c>
      <c r="AX24" s="23">
        <f t="shared" si="14"/>
        <v>0</v>
      </c>
      <c r="AY24" s="23">
        <f t="shared" si="15"/>
        <v>120</v>
      </c>
      <c r="AZ24" s="23">
        <f t="shared" si="16"/>
        <v>0</v>
      </c>
      <c r="BA24" s="23">
        <f t="shared" si="17"/>
        <v>0</v>
      </c>
      <c r="BB24" s="27">
        <f t="shared" si="18"/>
        <v>0</v>
      </c>
      <c r="BC24" s="27">
        <f t="shared" si="19"/>
        <v>0</v>
      </c>
    </row>
    <row r="25" spans="1:55" ht="15" x14ac:dyDescent="0.25">
      <c r="A25" s="21">
        <f t="shared" si="2"/>
        <v>16</v>
      </c>
      <c r="B25" s="89" t="s">
        <v>219</v>
      </c>
      <c r="C25" s="95">
        <v>2001</v>
      </c>
      <c r="D25" s="95" t="s">
        <v>17</v>
      </c>
      <c r="E25" s="104">
        <v>2646477</v>
      </c>
      <c r="F25" s="87"/>
      <c r="G25" s="25">
        <f>IF(F25="",0,VLOOKUP(F25,'points ind'!$A$2:$B$52,2,FALSE))</f>
        <v>0</v>
      </c>
      <c r="H25" s="48">
        <f>IF(F25="",0,VLOOKUP(F25,'points clubs'!$A$2:$B$51,2,FALSE))</f>
        <v>0</v>
      </c>
      <c r="I25" s="54"/>
      <c r="J25" s="53">
        <f>IF(I25="",0,VLOOKUP(I25,'points ind'!$A$2:$B$52,2,FALSE))</f>
        <v>0</v>
      </c>
      <c r="K25" s="51">
        <f>IF(I25="",0,VLOOKUP(I25,'points clubs'!$A$2:$B$51,2,FALSE))</f>
        <v>0</v>
      </c>
      <c r="L25" s="42"/>
      <c r="M25" s="25">
        <f>IF(L25="",0,VLOOKUP(L25,'points ind'!$A$2:$B$71,2,FALSE))</f>
        <v>0</v>
      </c>
      <c r="N25" s="48">
        <f>IF(L25="",0,VLOOKUP(L25,'points clubs'!$A$2:$B$71,2,FALSE))</f>
        <v>0</v>
      </c>
      <c r="O25" s="42">
        <v>20</v>
      </c>
      <c r="P25" s="25">
        <f>IF(O25="",0,VLOOKUP(O25,'points ind'!$A$2:$B$71,2,FALSE))</f>
        <v>32</v>
      </c>
      <c r="Q25" s="48">
        <f>IF(O25="",0,VLOOKUP(O25,'points clubs'!$A$2:$B$71,2,FALSE))</f>
        <v>2</v>
      </c>
      <c r="R25" s="42">
        <v>23</v>
      </c>
      <c r="S25" s="25">
        <f>IF(R25="",0,VLOOKUP(R25,'points ind'!$A$2:$B$71,2,FALSE))</f>
        <v>26</v>
      </c>
      <c r="T25" s="48">
        <f>IF(R25="",0,VLOOKUP(R25,'points clubs'!$A$2:$B$71,2,FALSE))</f>
        <v>0</v>
      </c>
      <c r="U25" s="42">
        <v>13</v>
      </c>
      <c r="V25" s="25">
        <f>IF(U25="",0,VLOOKUP(U25,'points ind'!$A$2:$B$71,2,FALSE))</f>
        <v>46</v>
      </c>
      <c r="W25" s="48">
        <f>IF(U25="",0,VLOOKUP(U25,'points clubs'!$A$2:$B$71,2,FALSE))</f>
        <v>16</v>
      </c>
      <c r="X25" s="42">
        <v>10</v>
      </c>
      <c r="Y25" s="25">
        <f>IF(X25="",0,VLOOKUP(X25,'points ind'!$A$2:$B$71,2,FALSE))</f>
        <v>55</v>
      </c>
      <c r="Z25" s="48">
        <f>IF(X25="",0,VLOOKUP(X25,'points clubs'!$A$2:$B$71,2,FALSE))</f>
        <v>22</v>
      </c>
      <c r="AA25" s="41">
        <v>11</v>
      </c>
      <c r="AB25" s="25">
        <f>IF(AA25="",0,VLOOKUP(AA25,'points ind'!$A$2:$B$71,2,FALSE))</f>
        <v>50</v>
      </c>
      <c r="AC25" s="48">
        <f>IF(AA25="",0,VLOOKUP(AA25,'points clubs'!$A$2:$B$71,2,FALSE))</f>
        <v>20</v>
      </c>
      <c r="AD25" s="42">
        <v>18</v>
      </c>
      <c r="AE25" s="25">
        <f>IF(AD25="",0,VLOOKUP(AD25,'points ind'!$A$2:$B$71,2,FALSE))</f>
        <v>36</v>
      </c>
      <c r="AF25" s="48">
        <f>IF(AD25="",0,VLOOKUP(AD25,'points clubs'!$A$2:$B$71,2,FALSE))</f>
        <v>6</v>
      </c>
      <c r="AG25" s="42">
        <v>9</v>
      </c>
      <c r="AH25" s="25">
        <f>IF(AG25="",0,VLOOKUP(AG25,'points ind'!$A$2:$B$71,2,FALSE))</f>
        <v>60</v>
      </c>
      <c r="AI25" s="48">
        <f>IF(AG25="",0,VLOOKUP(AG25,'points clubs'!$A$2:$B$71,2,FALSE))</f>
        <v>25</v>
      </c>
      <c r="AJ25" s="26">
        <f>G25+J25+M25+P25+S25+V25+Y25+AB25+AE25+AH25</f>
        <v>305</v>
      </c>
      <c r="AK25" s="63">
        <f>RANK(AJ25,$AJ$10:$AJ$73,0)</f>
        <v>11</v>
      </c>
      <c r="AL25" s="257">
        <f>IF(AG25&gt;0,(LARGE((G25,M25,P25,S25,V25,Y25,AB25,AE25),1)+LARGE((G25,M25,P25,S25,V25,Y25,AB25,AE25),2)+LARGE((G25,M25,P25,S25,V25,Y25,AB25,AE25),3)+LARGE((G25,M25,P25,S25,V25,Y25,AB25,AE25),4)+AH25),(LARGE((G25,M25,P25,S25,V25,Y25,AB25,AE25),1)+LARGE((G25,M25,P25,S25,V25,Y25,AB25,AE25),2)+LARGE((G25,M25,P25,S25,V25,Y25,AB25,AE25),3)+LARGE((G25,M25,P25,S25,V25,Y25,AB25,AE25),4)+LARGE((G25,M25,P25,S25,V25,Y25,AB25,AE25),5)))</f>
        <v>247</v>
      </c>
      <c r="AM25" s="258">
        <f t="shared" si="3"/>
        <v>16</v>
      </c>
      <c r="AN25" s="22">
        <f t="shared" si="4"/>
        <v>0</v>
      </c>
      <c r="AO25" s="23">
        <f t="shared" si="5"/>
        <v>0</v>
      </c>
      <c r="AP25" s="23">
        <f t="shared" si="6"/>
        <v>0</v>
      </c>
      <c r="AQ25" s="23">
        <f t="shared" si="7"/>
        <v>0</v>
      </c>
      <c r="AR25" s="23">
        <f t="shared" si="8"/>
        <v>0</v>
      </c>
      <c r="AS25" s="23">
        <f t="shared" si="9"/>
        <v>0</v>
      </c>
      <c r="AT25" s="23">
        <f t="shared" si="10"/>
        <v>0</v>
      </c>
      <c r="AU25" s="23">
        <f t="shared" si="11"/>
        <v>91</v>
      </c>
      <c r="AV25" s="23">
        <f t="shared" si="12"/>
        <v>0</v>
      </c>
      <c r="AW25" s="23">
        <f t="shared" si="13"/>
        <v>0</v>
      </c>
      <c r="AX25" s="23">
        <f t="shared" si="14"/>
        <v>0</v>
      </c>
      <c r="AY25" s="23">
        <f t="shared" si="15"/>
        <v>0</v>
      </c>
      <c r="AZ25" s="23">
        <f t="shared" si="16"/>
        <v>0</v>
      </c>
      <c r="BA25" s="23">
        <f t="shared" si="17"/>
        <v>0</v>
      </c>
      <c r="BB25" s="27">
        <f t="shared" si="18"/>
        <v>0</v>
      </c>
      <c r="BC25" s="27">
        <f t="shared" si="19"/>
        <v>0</v>
      </c>
    </row>
    <row r="26" spans="1:55" ht="15" x14ac:dyDescent="0.25">
      <c r="A26" s="21">
        <f t="shared" si="2"/>
        <v>17</v>
      </c>
      <c r="B26" s="106" t="s">
        <v>192</v>
      </c>
      <c r="C26" s="95">
        <v>2001</v>
      </c>
      <c r="D26" s="95" t="s">
        <v>15</v>
      </c>
      <c r="E26" s="104">
        <v>2660295</v>
      </c>
      <c r="F26" s="87">
        <v>34</v>
      </c>
      <c r="G26" s="25">
        <f>IF(F26="",0,VLOOKUP(F26,'points ind'!$A$2:$B$52,2,FALSE))</f>
        <v>4</v>
      </c>
      <c r="H26" s="48">
        <f>IF(F26="",0,VLOOKUP(F26,'points clubs'!$A$2:$B$51,2,FALSE))</f>
        <v>0</v>
      </c>
      <c r="I26" s="54"/>
      <c r="J26" s="53">
        <f>IF(I26="",0,VLOOKUP(I26,'points ind'!$A$2:$B$52,2,FALSE))</f>
        <v>0</v>
      </c>
      <c r="K26" s="51">
        <f>IF(I26="",0,VLOOKUP(I26,'points clubs'!$A$2:$B$51,2,FALSE))</f>
        <v>0</v>
      </c>
      <c r="L26" s="42">
        <v>21</v>
      </c>
      <c r="M26" s="25">
        <f>IF(L26="",0,VLOOKUP(L26,'points ind'!$A$2:$B$71,2,FALSE))</f>
        <v>30</v>
      </c>
      <c r="N26" s="48">
        <f>IF(L26="",0,VLOOKUP(L26,'points clubs'!$A$2:$B$71,2,FALSE))</f>
        <v>0</v>
      </c>
      <c r="O26" s="42">
        <v>41</v>
      </c>
      <c r="P26" s="25">
        <f>IF(O26="",0,VLOOKUP(O26,'points ind'!$A$2:$B$71,2,FALSE))</f>
        <v>0</v>
      </c>
      <c r="Q26" s="48">
        <f>IF(O26="",0,VLOOKUP(O26,'points clubs'!$A$2:$B$71,2,FALSE))</f>
        <v>0</v>
      </c>
      <c r="R26" s="42">
        <v>16</v>
      </c>
      <c r="S26" s="25">
        <f>IF(R26="",0,VLOOKUP(R26,'points ind'!$A$2:$B$71,2,FALSE))</f>
        <v>40</v>
      </c>
      <c r="T26" s="48">
        <f>IF(R26="",0,VLOOKUP(R26,'points clubs'!$A$2:$B$71,2,FALSE))</f>
        <v>10</v>
      </c>
      <c r="U26" s="42">
        <v>19</v>
      </c>
      <c r="V26" s="25">
        <f>IF(U26="",0,VLOOKUP(U26,'points ind'!$A$2:$B$71,2,FALSE))</f>
        <v>34</v>
      </c>
      <c r="W26" s="48">
        <f>IF(U26="",0,VLOOKUP(U26,'points clubs'!$A$2:$B$71,2,FALSE))</f>
        <v>4</v>
      </c>
      <c r="X26" s="42">
        <v>13</v>
      </c>
      <c r="Y26" s="25">
        <f>IF(X26="",0,VLOOKUP(X26,'points ind'!$A$2:$B$71,2,FALSE))</f>
        <v>46</v>
      </c>
      <c r="Z26" s="48">
        <f>IF(X26="",0,VLOOKUP(X26,'points clubs'!$A$2:$B$71,2,FALSE))</f>
        <v>16</v>
      </c>
      <c r="AA26" s="42">
        <v>21</v>
      </c>
      <c r="AB26" s="25">
        <f>IF(AA26="",0,VLOOKUP(AA26,'points ind'!$A$2:$B$71,2,FALSE))</f>
        <v>30</v>
      </c>
      <c r="AC26" s="48">
        <f>IF(AA26="",0,VLOOKUP(AA26,'points clubs'!$A$2:$B$71,2,FALSE))</f>
        <v>0</v>
      </c>
      <c r="AD26" s="42">
        <v>7</v>
      </c>
      <c r="AE26" s="25">
        <f>IF(AD26="",0,VLOOKUP(AD26,'points ind'!$A$2:$B$71,2,FALSE))</f>
        <v>70</v>
      </c>
      <c r="AF26" s="48">
        <f>IF(AD26="",0,VLOOKUP(AD26,'points clubs'!$A$2:$B$71,2,FALSE))</f>
        <v>40</v>
      </c>
      <c r="AG26" s="42">
        <v>18</v>
      </c>
      <c r="AH26" s="25">
        <f>IF(AG26="",0,VLOOKUP(AG26,'points ind'!$A$2:$B$71,2,FALSE))</f>
        <v>36</v>
      </c>
      <c r="AI26" s="48">
        <f>IF(AG26="",0,VLOOKUP(AG26,'points clubs'!$A$2:$B$71,2,FALSE))</f>
        <v>6</v>
      </c>
      <c r="AJ26" s="26">
        <f>G26+J26+L26+N26+P26+R26+T26+V26+Z26</f>
        <v>101</v>
      </c>
      <c r="AK26" s="63">
        <f>RANK(AJ26,$AJ$10:$AJ$80,0)</f>
        <v>37</v>
      </c>
      <c r="AL26" s="257">
        <f>IF(AG26&gt;0,(LARGE((G26,M26,P26,S26,V26,Y26,AB26,AE26),1)+LARGE((G26,M26,P26,S26,V26,Y26,AB26,AE26),2)+LARGE((G26,M26,P26,S26,V26,Y26,AB26,AE26),3)+LARGE((G26,M26,P26,S26,V26,Y26,AB26,AE26),4)+AH26),(LARGE((G26,M26,P26,S26,V26,Y26,AB26,AE26),1)+LARGE((G26,M26,P26,S26,V26,Y26,AB26,AE26),2)+LARGE((G26,M26,P26,S26,V26,Y26,AB26,AE26),3)+LARGE((G26,M26,P26,S26,V26,Y26,AB26,AE26),4)+LARGE((G26,M26,P26,S26,V26,Y26,AB26,AE26),5)))</f>
        <v>226</v>
      </c>
      <c r="AM26" s="258">
        <f t="shared" si="3"/>
        <v>17</v>
      </c>
      <c r="AN26" s="22">
        <f t="shared" si="4"/>
        <v>0</v>
      </c>
      <c r="AO26" s="23">
        <f t="shared" si="5"/>
        <v>0</v>
      </c>
      <c r="AP26" s="23">
        <f t="shared" si="6"/>
        <v>0</v>
      </c>
      <c r="AQ26" s="23">
        <f t="shared" si="7"/>
        <v>0</v>
      </c>
      <c r="AR26" s="23">
        <f t="shared" si="8"/>
        <v>0</v>
      </c>
      <c r="AS26" s="23">
        <f t="shared" si="9"/>
        <v>76</v>
      </c>
      <c r="AT26" s="23">
        <f t="shared" si="10"/>
        <v>0</v>
      </c>
      <c r="AU26" s="23">
        <f t="shared" si="11"/>
        <v>0</v>
      </c>
      <c r="AV26" s="23">
        <f t="shared" si="12"/>
        <v>0</v>
      </c>
      <c r="AW26" s="23">
        <f t="shared" si="13"/>
        <v>0</v>
      </c>
      <c r="AX26" s="23">
        <f t="shared" si="14"/>
        <v>0</v>
      </c>
      <c r="AY26" s="23">
        <f t="shared" si="15"/>
        <v>0</v>
      </c>
      <c r="AZ26" s="23">
        <f t="shared" si="16"/>
        <v>0</v>
      </c>
      <c r="BA26" s="23">
        <f t="shared" si="17"/>
        <v>0</v>
      </c>
      <c r="BB26" s="27">
        <f t="shared" si="18"/>
        <v>0</v>
      </c>
      <c r="BC26" s="226">
        <f t="shared" si="19"/>
        <v>0</v>
      </c>
    </row>
    <row r="27" spans="1:55" ht="15" x14ac:dyDescent="0.25">
      <c r="A27" s="21">
        <f t="shared" si="2"/>
        <v>18</v>
      </c>
      <c r="B27" s="121" t="s">
        <v>168</v>
      </c>
      <c r="C27" s="112">
        <v>2002</v>
      </c>
      <c r="D27" s="113" t="s">
        <v>11</v>
      </c>
      <c r="E27" s="114">
        <v>2665298</v>
      </c>
      <c r="F27" s="75">
        <v>10</v>
      </c>
      <c r="G27" s="25">
        <f>IF(F27="",0,VLOOKUP(F27,'points ind'!$A$2:$B$52,2,FALSE))</f>
        <v>55</v>
      </c>
      <c r="H27" s="48">
        <f>IF(F27="",0,VLOOKUP(F27,'points clubs'!$A$2:$B$51,2,FALSE))</f>
        <v>22</v>
      </c>
      <c r="I27" s="52"/>
      <c r="J27" s="53">
        <f>IF(I27="",0,VLOOKUP(I27,'points ind'!$A$2:$B$52,2,FALSE))</f>
        <v>0</v>
      </c>
      <c r="K27" s="51">
        <f>IF(I27="",0,VLOOKUP(I27,'points clubs'!$A$2:$B$51,2,FALSE))</f>
        <v>0</v>
      </c>
      <c r="L27" s="41">
        <v>23</v>
      </c>
      <c r="M27" s="25">
        <f>IF(L27="",0,VLOOKUP(L27,'points ind'!$A$2:$B$71,2,FALSE))</f>
        <v>26</v>
      </c>
      <c r="N27" s="48">
        <f>IF(L27="",0,VLOOKUP(L27,'points clubs'!$A$2:$B$71,2,FALSE))</f>
        <v>0</v>
      </c>
      <c r="O27" s="41">
        <v>22</v>
      </c>
      <c r="P27" s="25">
        <f>IF(O27="",0,VLOOKUP(O27,'points ind'!$A$2:$B$71,2,FALSE))</f>
        <v>28</v>
      </c>
      <c r="Q27" s="48">
        <f>IF(O27="",0,VLOOKUP(O27,'points clubs'!$A$2:$B$71,2,FALSE))</f>
        <v>0</v>
      </c>
      <c r="R27" s="42">
        <v>30</v>
      </c>
      <c r="S27" s="25">
        <f>IF(R27="",0,VLOOKUP(R27,'points ind'!$A$2:$B$71,2,FALSE))</f>
        <v>12</v>
      </c>
      <c r="T27" s="48">
        <f>IF(R27="",0,VLOOKUP(R27,'points clubs'!$A$2:$B$71,2,FALSE))</f>
        <v>0</v>
      </c>
      <c r="U27" s="42">
        <v>14</v>
      </c>
      <c r="V27" s="25">
        <f>IF(U27="",0,VLOOKUP(U27,'points ind'!$A$2:$B$71,2,FALSE))</f>
        <v>44</v>
      </c>
      <c r="W27" s="48">
        <f>IF(U27="",0,VLOOKUP(U27,'points clubs'!$A$2:$B$71,2,FALSE))</f>
        <v>14</v>
      </c>
      <c r="X27" s="42">
        <v>30</v>
      </c>
      <c r="Y27" s="25">
        <f>IF(X27="",0,VLOOKUP(X27,'points ind'!$A$2:$B$71,2,FALSE))</f>
        <v>12</v>
      </c>
      <c r="Z27" s="48">
        <f>IF(X27="",0,VLOOKUP(X27,'points clubs'!$A$2:$B$71,2,FALSE))</f>
        <v>0</v>
      </c>
      <c r="AA27" s="42">
        <v>13</v>
      </c>
      <c r="AB27" s="25">
        <f>IF(AA27="",0,VLOOKUP(AA27,'points ind'!$A$2:$B$71,2,FALSE))</f>
        <v>46</v>
      </c>
      <c r="AC27" s="48">
        <f>IF(AA27="",0,VLOOKUP(AA27,'points clubs'!$A$2:$B$71,2,FALSE))</f>
        <v>16</v>
      </c>
      <c r="AD27" s="42">
        <v>22</v>
      </c>
      <c r="AE27" s="25">
        <f>IF(AD27="",0,VLOOKUP(AD27,'points ind'!$A$2:$B$71,2,FALSE))</f>
        <v>28</v>
      </c>
      <c r="AF27" s="48">
        <f>IF(AD27="",0,VLOOKUP(AD27,'points clubs'!$A$2:$B$71,2,FALSE))</f>
        <v>0</v>
      </c>
      <c r="AG27" s="42">
        <v>14</v>
      </c>
      <c r="AH27" s="25">
        <f>IF(AG27="",0,VLOOKUP(AG27,'points ind'!$A$2:$B$71,2,FALSE))</f>
        <v>44</v>
      </c>
      <c r="AI27" s="48">
        <f>IF(AG27="",0,VLOOKUP(AG27,'points clubs'!$A$2:$B$71,2,FALSE))</f>
        <v>14</v>
      </c>
      <c r="AJ27" s="26">
        <f t="shared" ref="AJ27:AJ32" si="20">G27+J27+M27+P27+S27+V27+Y27+AB27+AE27+AH27</f>
        <v>295</v>
      </c>
      <c r="AK27" s="63">
        <f t="shared" ref="AK27:AK32" si="21">RANK(AJ27,$AJ$10:$AJ$73,0)</f>
        <v>12</v>
      </c>
      <c r="AL27" s="257">
        <f>IF(AG27&gt;0,(LARGE((G27,M27,P27,S27,V27,Y27,AB27,AE27),1)+LARGE((G27,M27,P27,S27,V27,Y27,AB27,AE27),2)+LARGE((G27,M27,P27,S27,V27,Y27,AB27,AE27),3)+LARGE((G27,M27,P27,S27,V27,Y27,AB27,AE27),4)+AH27),(LARGE((G27,M27,P27,S27,V27,Y27,AB27,AE27),1)+LARGE((G27,M27,P27,S27,V27,Y27,AB27,AE27),2)+LARGE((G27,M27,P27,S27,V27,Y27,AB27,AE27),3)+LARGE((G27,M27,P27,S27,V27,Y27,AB27,AE27),4)+LARGE((G27,M27,P27,S27,V27,Y27,AB27,AE27),5)))</f>
        <v>217</v>
      </c>
      <c r="AM27" s="258">
        <f t="shared" si="3"/>
        <v>18</v>
      </c>
      <c r="AN27" s="22">
        <f t="shared" si="4"/>
        <v>0</v>
      </c>
      <c r="AO27" s="23">
        <f t="shared" si="5"/>
        <v>66</v>
      </c>
      <c r="AP27" s="23">
        <f t="shared" si="6"/>
        <v>0</v>
      </c>
      <c r="AQ27" s="23">
        <f t="shared" si="7"/>
        <v>0</v>
      </c>
      <c r="AR27" s="23">
        <f t="shared" si="8"/>
        <v>0</v>
      </c>
      <c r="AS27" s="23">
        <f t="shared" si="9"/>
        <v>0</v>
      </c>
      <c r="AT27" s="23">
        <f t="shared" si="10"/>
        <v>0</v>
      </c>
      <c r="AU27" s="23">
        <f t="shared" si="11"/>
        <v>0</v>
      </c>
      <c r="AV27" s="23">
        <f t="shared" si="12"/>
        <v>0</v>
      </c>
      <c r="AW27" s="23">
        <f t="shared" si="13"/>
        <v>0</v>
      </c>
      <c r="AX27" s="23">
        <f t="shared" si="14"/>
        <v>0</v>
      </c>
      <c r="AY27" s="23">
        <f t="shared" si="15"/>
        <v>0</v>
      </c>
      <c r="AZ27" s="23">
        <f t="shared" si="16"/>
        <v>0</v>
      </c>
      <c r="BA27" s="23">
        <f t="shared" si="17"/>
        <v>0</v>
      </c>
      <c r="BB27" s="27">
        <f t="shared" si="18"/>
        <v>0</v>
      </c>
      <c r="BC27" s="226">
        <f t="shared" si="19"/>
        <v>0</v>
      </c>
    </row>
    <row r="28" spans="1:55" ht="15" x14ac:dyDescent="0.25">
      <c r="A28" s="21">
        <f t="shared" si="2"/>
        <v>19</v>
      </c>
      <c r="B28" s="121" t="s">
        <v>194</v>
      </c>
      <c r="C28" s="112">
        <v>2002</v>
      </c>
      <c r="D28" s="113" t="s">
        <v>10</v>
      </c>
      <c r="E28" s="114">
        <v>2661435</v>
      </c>
      <c r="F28" s="75">
        <v>36</v>
      </c>
      <c r="G28" s="25">
        <f>IF(F28="",0,VLOOKUP(F28,'points ind'!$A$2:$B$52,2,FALSE))</f>
        <v>0</v>
      </c>
      <c r="H28" s="48">
        <f>IF(F28="",0,VLOOKUP(F28,'points clubs'!$A$2:$B$51,2,FALSE))</f>
        <v>0</v>
      </c>
      <c r="I28" s="52"/>
      <c r="J28" s="53">
        <f>IF(I28="",0,VLOOKUP(I28,'points ind'!$A$2:$B$52,2,FALSE))</f>
        <v>0</v>
      </c>
      <c r="K28" s="51">
        <f>IF(I28="",0,VLOOKUP(I28,'points clubs'!$A$2:$B$51,2,FALSE))</f>
        <v>0</v>
      </c>
      <c r="L28" s="41">
        <v>13</v>
      </c>
      <c r="M28" s="25">
        <f>IF(L28="",0,VLOOKUP(L28,'points ind'!$A$2:$B$71,2,FALSE))</f>
        <v>46</v>
      </c>
      <c r="N28" s="48">
        <f>IF(L28="",0,VLOOKUP(L28,'points clubs'!$A$2:$B$71,2,FALSE))</f>
        <v>16</v>
      </c>
      <c r="O28" s="41">
        <v>17</v>
      </c>
      <c r="P28" s="25">
        <f>IF(O28="",0,VLOOKUP(O28,'points ind'!$A$2:$B$71,2,FALSE))</f>
        <v>38</v>
      </c>
      <c r="Q28" s="48">
        <f>IF(O28="",0,VLOOKUP(O28,'points clubs'!$A$2:$B$71,2,FALSE))</f>
        <v>8</v>
      </c>
      <c r="R28" s="41">
        <v>28</v>
      </c>
      <c r="S28" s="25">
        <f>IF(R28="",0,VLOOKUP(R28,'points ind'!$A$2:$B$71,2,FALSE))</f>
        <v>16</v>
      </c>
      <c r="T28" s="48">
        <f>IF(R28="",0,VLOOKUP(R28,'points clubs'!$A$2:$B$71,2,FALSE))</f>
        <v>0</v>
      </c>
      <c r="U28" s="41">
        <v>23</v>
      </c>
      <c r="V28" s="25">
        <f>IF(U28="",0,VLOOKUP(U28,'points ind'!$A$2:$B$71,2,FALSE))</f>
        <v>26</v>
      </c>
      <c r="W28" s="48">
        <f>IF(U28="",0,VLOOKUP(U28,'points clubs'!$A$2:$B$71,2,FALSE))</f>
        <v>0</v>
      </c>
      <c r="X28" s="41">
        <v>17</v>
      </c>
      <c r="Y28" s="25">
        <f>IF(X28="",0,VLOOKUP(X28,'points ind'!$A$2:$B$71,2,FALSE))</f>
        <v>38</v>
      </c>
      <c r="Z28" s="48">
        <f>IF(X28="",0,VLOOKUP(X28,'points clubs'!$A$2:$B$71,2,FALSE))</f>
        <v>8</v>
      </c>
      <c r="AA28" s="41"/>
      <c r="AB28" s="25">
        <f>IF(AA28="",0,VLOOKUP(AA28,'points ind'!$A$2:$B$71,2,FALSE))</f>
        <v>0</v>
      </c>
      <c r="AC28" s="48">
        <f>IF(AA28="",0,VLOOKUP(AA28,'points clubs'!$A$2:$B$71,2,FALSE))</f>
        <v>0</v>
      </c>
      <c r="AD28" s="41">
        <v>12</v>
      </c>
      <c r="AE28" s="25">
        <f>IF(AD28="",0,VLOOKUP(AD28,'points ind'!$A$2:$B$71,2,FALSE))</f>
        <v>48</v>
      </c>
      <c r="AF28" s="48">
        <f>IF(AD28="",0,VLOOKUP(AD28,'points clubs'!$A$2:$B$71,2,FALSE))</f>
        <v>18</v>
      </c>
      <c r="AG28" s="41">
        <v>16</v>
      </c>
      <c r="AH28" s="25">
        <f>IF(AG28="",0,VLOOKUP(AG28,'points ind'!$A$2:$B$71,2,FALSE))</f>
        <v>40</v>
      </c>
      <c r="AI28" s="48">
        <f>IF(AG28="",0,VLOOKUP(AG28,'points clubs'!$A$2:$B$71,2,FALSE))</f>
        <v>10</v>
      </c>
      <c r="AJ28" s="26">
        <f t="shared" si="20"/>
        <v>252</v>
      </c>
      <c r="AK28" s="63">
        <f t="shared" si="21"/>
        <v>16</v>
      </c>
      <c r="AL28" s="257">
        <f>IF(AG28&gt;0,(LARGE((G28,M28,P28,S28,V28,Y28,AB28,AE28),1)+LARGE((G28,M28,P28,S28,V28,Y28,AB28,AE28),2)+LARGE((G28,M28,P28,S28,V28,Y28,AB28,AE28),3)+LARGE((G28,M28,P28,S28,V28,Y28,AB28,AE28),4)+AH28),(LARGE((G28,M28,P28,S28,V28,Y28,AB28,AE28),1)+LARGE((G28,M28,P28,S28,V28,Y28,AB28,AE28),2)+LARGE((G28,M28,P28,S28,V28,Y28,AB28,AE28),3)+LARGE((G28,M28,P28,S28,V28,Y28,AB28,AE28),4)+LARGE((G28,M28,P28,S28,V28,Y28,AB28,AE28),5)))</f>
        <v>210</v>
      </c>
      <c r="AM28" s="258">
        <f t="shared" si="3"/>
        <v>19</v>
      </c>
      <c r="AN28" s="22">
        <f t="shared" si="4"/>
        <v>60</v>
      </c>
      <c r="AO28" s="23">
        <f t="shared" si="5"/>
        <v>0</v>
      </c>
      <c r="AP28" s="23">
        <f t="shared" si="6"/>
        <v>0</v>
      </c>
      <c r="AQ28" s="23">
        <f t="shared" si="7"/>
        <v>0</v>
      </c>
      <c r="AR28" s="23">
        <f t="shared" si="8"/>
        <v>0</v>
      </c>
      <c r="AS28" s="23">
        <f t="shared" si="9"/>
        <v>0</v>
      </c>
      <c r="AT28" s="23">
        <f t="shared" si="10"/>
        <v>0</v>
      </c>
      <c r="AU28" s="23">
        <f t="shared" si="11"/>
        <v>0</v>
      </c>
      <c r="AV28" s="23">
        <f t="shared" si="12"/>
        <v>0</v>
      </c>
      <c r="AW28" s="23">
        <f t="shared" si="13"/>
        <v>0</v>
      </c>
      <c r="AX28" s="23">
        <f t="shared" si="14"/>
        <v>0</v>
      </c>
      <c r="AY28" s="23">
        <f t="shared" si="15"/>
        <v>0</v>
      </c>
      <c r="AZ28" s="23">
        <f t="shared" si="16"/>
        <v>0</v>
      </c>
      <c r="BA28" s="23">
        <f t="shared" si="17"/>
        <v>0</v>
      </c>
      <c r="BB28" s="27">
        <f t="shared" si="18"/>
        <v>0</v>
      </c>
      <c r="BC28" s="226">
        <f t="shared" si="19"/>
        <v>0</v>
      </c>
    </row>
    <row r="29" spans="1:55" ht="15" x14ac:dyDescent="0.25">
      <c r="A29" s="21">
        <f t="shared" si="2"/>
        <v>20</v>
      </c>
      <c r="B29" s="89" t="s">
        <v>199</v>
      </c>
      <c r="C29" s="95">
        <v>2001</v>
      </c>
      <c r="D29" s="95" t="s">
        <v>10</v>
      </c>
      <c r="E29" s="104">
        <v>2661794</v>
      </c>
      <c r="F29" s="75">
        <v>41</v>
      </c>
      <c r="G29" s="25">
        <f>IF(F29="",0,VLOOKUP(F29,'points ind'!$A$2:$B$52,2,FALSE))</f>
        <v>0</v>
      </c>
      <c r="H29" s="48">
        <f>IF(F29="",0,VLOOKUP(F29,'points clubs'!$A$2:$B$51,2,FALSE))</f>
        <v>0</v>
      </c>
      <c r="I29" s="52"/>
      <c r="J29" s="53">
        <f>IF(I29="",0,VLOOKUP(I29,'points ind'!$A$2:$B$52,2,FALSE))</f>
        <v>0</v>
      </c>
      <c r="K29" s="51">
        <f>IF(I29="",0,VLOOKUP(I29,'points clubs'!$A$2:$B$51,2,FALSE))</f>
        <v>0</v>
      </c>
      <c r="L29" s="41">
        <v>12</v>
      </c>
      <c r="M29" s="25">
        <f>IF(L29="",0,VLOOKUP(L29,'points ind'!$A$2:$B$71,2,FALSE))</f>
        <v>48</v>
      </c>
      <c r="N29" s="48">
        <f>IF(L29="",0,VLOOKUP(L29,'points clubs'!$A$2:$B$71,2,FALSE))</f>
        <v>18</v>
      </c>
      <c r="O29" s="41">
        <v>29</v>
      </c>
      <c r="P29" s="25">
        <f>IF(O29="",0,VLOOKUP(O29,'points ind'!$A$2:$B$71,2,FALSE))</f>
        <v>14</v>
      </c>
      <c r="Q29" s="48">
        <f>IF(O29="",0,VLOOKUP(O29,'points clubs'!$A$2:$B$71,2,FALSE))</f>
        <v>0</v>
      </c>
      <c r="R29" s="41">
        <v>21</v>
      </c>
      <c r="S29" s="25">
        <f>IF(R29="",0,VLOOKUP(R29,'points ind'!$A$2:$B$71,2,FALSE))</f>
        <v>30</v>
      </c>
      <c r="T29" s="48">
        <f>IF(R29="",0,VLOOKUP(R29,'points clubs'!$A$2:$B$71,2,FALSE))</f>
        <v>0</v>
      </c>
      <c r="U29" s="41">
        <v>11</v>
      </c>
      <c r="V29" s="25">
        <f>IF(U29="",0,VLOOKUP(U29,'points ind'!$A$2:$B$71,2,FALSE))</f>
        <v>50</v>
      </c>
      <c r="W29" s="48">
        <f>IF(U29="",0,VLOOKUP(U29,'points clubs'!$A$2:$B$71,2,FALSE))</f>
        <v>20</v>
      </c>
      <c r="X29" s="42">
        <v>14</v>
      </c>
      <c r="Y29" s="25">
        <f>IF(X29="",0,VLOOKUP(X29,'points ind'!$A$2:$B$71,2,FALSE))</f>
        <v>44</v>
      </c>
      <c r="Z29" s="48">
        <f>IF(X29="",0,VLOOKUP(X29,'points clubs'!$A$2:$B$71,2,FALSE))</f>
        <v>14</v>
      </c>
      <c r="AA29" s="42"/>
      <c r="AB29" s="25">
        <f>IF(AA29="",0,VLOOKUP(AA29,'points ind'!$A$2:$B$71,2,FALSE))</f>
        <v>0</v>
      </c>
      <c r="AC29" s="48">
        <f>IF(AA29="",0,VLOOKUP(AA29,'points clubs'!$A$2:$B$71,2,FALSE))</f>
        <v>0</v>
      </c>
      <c r="AD29" s="42">
        <v>21</v>
      </c>
      <c r="AE29" s="25">
        <f>IF(AD29="",0,VLOOKUP(AD29,'points ind'!$A$2:$B$71,2,FALSE))</f>
        <v>30</v>
      </c>
      <c r="AF29" s="48">
        <f>IF(AD29="",0,VLOOKUP(AD29,'points clubs'!$A$2:$B$71,2,FALSE))</f>
        <v>0</v>
      </c>
      <c r="AG29" s="42">
        <v>19</v>
      </c>
      <c r="AH29" s="25">
        <f>IF(AG29="",0,VLOOKUP(AG29,'points ind'!$A$2:$B$71,2,FALSE))</f>
        <v>34</v>
      </c>
      <c r="AI29" s="48">
        <f>IF(AG29="",0,VLOOKUP(AG29,'points clubs'!$A$2:$B$71,2,FALSE))</f>
        <v>4</v>
      </c>
      <c r="AJ29" s="26">
        <f t="shared" si="20"/>
        <v>250</v>
      </c>
      <c r="AK29" s="63">
        <f t="shared" si="21"/>
        <v>18</v>
      </c>
      <c r="AL29" s="257">
        <f>IF(AG29&gt;0,(LARGE((G29,M29,P29,S29,V29,Y29,AB29,AE29),1)+LARGE((G29,M29,P29,S29,V29,Y29,AB29,AE29),2)+LARGE((G29,M29,P29,S29,V29,Y29,AB29,AE29),3)+LARGE((G29,M29,P29,S29,V29,Y29,AB29,AE29),4)+AH29),(LARGE((G29,M29,P29,S29,V29,Y29,AB29,AE29),1)+LARGE((G29,M29,P29,S29,V29,Y29,AB29,AE29),2)+LARGE((G29,M29,P29,S29,V29,Y29,AB29,AE29),3)+LARGE((G29,M29,P29,S29,V29,Y29,AB29,AE29),4)+LARGE((G29,M29,P29,S29,V29,Y29,AB29,AE29),5)))</f>
        <v>206</v>
      </c>
      <c r="AM29" s="258">
        <f t="shared" si="3"/>
        <v>20</v>
      </c>
      <c r="AN29" s="22">
        <f t="shared" si="4"/>
        <v>56</v>
      </c>
      <c r="AO29" s="23">
        <f t="shared" si="5"/>
        <v>0</v>
      </c>
      <c r="AP29" s="23">
        <f t="shared" si="6"/>
        <v>0</v>
      </c>
      <c r="AQ29" s="23">
        <f t="shared" si="7"/>
        <v>0</v>
      </c>
      <c r="AR29" s="23">
        <f t="shared" si="8"/>
        <v>0</v>
      </c>
      <c r="AS29" s="23">
        <f t="shared" si="9"/>
        <v>0</v>
      </c>
      <c r="AT29" s="23">
        <f t="shared" si="10"/>
        <v>0</v>
      </c>
      <c r="AU29" s="23">
        <f t="shared" si="11"/>
        <v>0</v>
      </c>
      <c r="AV29" s="23">
        <f t="shared" si="12"/>
        <v>0</v>
      </c>
      <c r="AW29" s="23">
        <f t="shared" si="13"/>
        <v>0</v>
      </c>
      <c r="AX29" s="23">
        <f t="shared" si="14"/>
        <v>0</v>
      </c>
      <c r="AY29" s="23">
        <f t="shared" si="15"/>
        <v>0</v>
      </c>
      <c r="AZ29" s="23">
        <f t="shared" si="16"/>
        <v>0</v>
      </c>
      <c r="BA29" s="23">
        <f t="shared" si="17"/>
        <v>0</v>
      </c>
      <c r="BB29" s="27">
        <f t="shared" si="18"/>
        <v>0</v>
      </c>
      <c r="BC29" s="226">
        <f t="shared" si="19"/>
        <v>0</v>
      </c>
    </row>
    <row r="30" spans="1:55" ht="15" x14ac:dyDescent="0.25">
      <c r="A30" s="21">
        <f t="shared" si="2"/>
        <v>21</v>
      </c>
      <c r="B30" s="89" t="s">
        <v>177</v>
      </c>
      <c r="C30" s="95">
        <v>2001</v>
      </c>
      <c r="D30" s="95" t="s">
        <v>41</v>
      </c>
      <c r="E30" s="104">
        <v>2638724</v>
      </c>
      <c r="F30" s="87">
        <v>19</v>
      </c>
      <c r="G30" s="25">
        <f>IF(F30="",0,VLOOKUP(F30,'points ind'!$A$2:$B$52,2,FALSE))</f>
        <v>34</v>
      </c>
      <c r="H30" s="48">
        <f>IF(F30="",0,VLOOKUP(F30,'points clubs'!$A$2:$B$51,2,FALSE))</f>
        <v>4</v>
      </c>
      <c r="I30" s="54"/>
      <c r="J30" s="53">
        <f>IF(I30="",0,VLOOKUP(I30,'points ind'!$A$2:$B$52,2,FALSE))</f>
        <v>0</v>
      </c>
      <c r="K30" s="51">
        <f>IF(I30="",0,VLOOKUP(I30,'points clubs'!$A$2:$B$51,2,FALSE))</f>
        <v>0</v>
      </c>
      <c r="L30" s="42">
        <v>19</v>
      </c>
      <c r="M30" s="25">
        <f>IF(L30="",0,VLOOKUP(L30,'points ind'!$A$2:$B$71,2,FALSE))</f>
        <v>34</v>
      </c>
      <c r="N30" s="48">
        <f>IF(L30="",0,VLOOKUP(L30,'points clubs'!$A$2:$B$71,2,FALSE))</f>
        <v>4</v>
      </c>
      <c r="O30" s="42">
        <v>18</v>
      </c>
      <c r="P30" s="25">
        <f>IF(O30="",0,VLOOKUP(O30,'points ind'!$A$2:$B$71,2,FALSE))</f>
        <v>36</v>
      </c>
      <c r="Q30" s="48">
        <f>IF(O30="",0,VLOOKUP(O30,'points clubs'!$A$2:$B$71,2,FALSE))</f>
        <v>6</v>
      </c>
      <c r="R30" s="42">
        <v>12</v>
      </c>
      <c r="S30" s="25">
        <f>IF(R30="",0,VLOOKUP(R30,'points ind'!$A$2:$B$71,2,FALSE))</f>
        <v>48</v>
      </c>
      <c r="T30" s="48">
        <f>IF(R30="",0,VLOOKUP(R30,'points clubs'!$A$2:$B$71,2,FALSE))</f>
        <v>18</v>
      </c>
      <c r="U30" s="42">
        <v>21</v>
      </c>
      <c r="V30" s="25">
        <f>IF(U30="",0,VLOOKUP(U30,'points ind'!$A$2:$B$71,2,FALSE))</f>
        <v>30</v>
      </c>
      <c r="W30" s="48">
        <f>IF(U30="",0,VLOOKUP(U30,'points clubs'!$A$2:$B$71,2,FALSE))</f>
        <v>0</v>
      </c>
      <c r="X30" s="41">
        <v>12</v>
      </c>
      <c r="Y30" s="25">
        <f>IF(X30="",0,VLOOKUP(X30,'points ind'!$A$2:$B$71,2,FALSE))</f>
        <v>48</v>
      </c>
      <c r="Z30" s="48">
        <f>IF(X30="",0,VLOOKUP(X30,'points clubs'!$A$2:$B$71,2,FALSE))</f>
        <v>18</v>
      </c>
      <c r="AA30" s="41">
        <v>23</v>
      </c>
      <c r="AB30" s="25">
        <f>IF(AA30="",0,VLOOKUP(AA30,'points ind'!$A$2:$B$71,2,FALSE))</f>
        <v>26</v>
      </c>
      <c r="AC30" s="48">
        <f>IF(AA30="",0,VLOOKUP(AA30,'points clubs'!$A$2:$B$71,2,FALSE))</f>
        <v>0</v>
      </c>
      <c r="AD30" s="42">
        <v>14</v>
      </c>
      <c r="AE30" s="25">
        <f>IF(AD30="",0,VLOOKUP(AD30,'points ind'!$A$2:$B$71,2,FALSE))</f>
        <v>44</v>
      </c>
      <c r="AF30" s="48">
        <f>IF(AD30="",0,VLOOKUP(AD30,'points clubs'!$A$2:$B$71,2,FALSE))</f>
        <v>14</v>
      </c>
      <c r="AG30" s="42">
        <v>22</v>
      </c>
      <c r="AH30" s="25">
        <f>IF(AG30="",0,VLOOKUP(AG30,'points ind'!$A$2:$B$71,2,FALSE))</f>
        <v>28</v>
      </c>
      <c r="AI30" s="48">
        <f>IF(AG30="",0,VLOOKUP(AG30,'points clubs'!$A$2:$B$71,2,FALSE))</f>
        <v>0</v>
      </c>
      <c r="AJ30" s="26">
        <f t="shared" si="20"/>
        <v>328</v>
      </c>
      <c r="AK30" s="63">
        <f t="shared" si="21"/>
        <v>8</v>
      </c>
      <c r="AL30" s="257">
        <f>IF(AG30&gt;0,(LARGE((G30,M30,P30,S30,V30,Y30,AB30,AE30),1)+LARGE((G30,M30,P30,S30,V30,Y30,AB30,AE30),2)+LARGE((G30,M30,P30,S30,V30,Y30,AB30,AE30),3)+LARGE((G30,M30,P30,S30,V30,Y30,AB30,AE30),4)+AH30),(LARGE((G30,M30,P30,S30,V30,Y30,AB30,AE30),1)+LARGE((G30,M30,P30,S30,V30,Y30,AB30,AE30),2)+LARGE((G30,M30,P30,S30,V30,Y30,AB30,AE30),3)+LARGE((G30,M30,P30,S30,V30,Y30,AB30,AE30),4)+LARGE((G30,M30,P30,S30,V30,Y30,AB30,AE30),5)))</f>
        <v>204</v>
      </c>
      <c r="AM30" s="258">
        <f t="shared" si="3"/>
        <v>21</v>
      </c>
      <c r="AN30" s="22">
        <f t="shared" si="4"/>
        <v>0</v>
      </c>
      <c r="AO30" s="23">
        <f t="shared" si="5"/>
        <v>0</v>
      </c>
      <c r="AP30" s="23">
        <f t="shared" si="6"/>
        <v>0</v>
      </c>
      <c r="AQ30" s="23">
        <f t="shared" si="7"/>
        <v>0</v>
      </c>
      <c r="AR30" s="23">
        <f t="shared" si="8"/>
        <v>64</v>
      </c>
      <c r="AS30" s="23">
        <f t="shared" si="9"/>
        <v>0</v>
      </c>
      <c r="AT30" s="23">
        <f t="shared" si="10"/>
        <v>0</v>
      </c>
      <c r="AU30" s="23">
        <f t="shared" si="11"/>
        <v>0</v>
      </c>
      <c r="AV30" s="23">
        <f t="shared" si="12"/>
        <v>0</v>
      </c>
      <c r="AW30" s="23">
        <f t="shared" si="13"/>
        <v>0</v>
      </c>
      <c r="AX30" s="23">
        <f t="shared" si="14"/>
        <v>0</v>
      </c>
      <c r="AY30" s="23">
        <f t="shared" si="15"/>
        <v>0</v>
      </c>
      <c r="AZ30" s="23">
        <f t="shared" si="16"/>
        <v>0</v>
      </c>
      <c r="BA30" s="23">
        <f t="shared" si="17"/>
        <v>0</v>
      </c>
      <c r="BB30" s="27">
        <f t="shared" si="18"/>
        <v>0</v>
      </c>
      <c r="BC30" s="226">
        <f t="shared" si="19"/>
        <v>0</v>
      </c>
    </row>
    <row r="31" spans="1:55" ht="15" x14ac:dyDescent="0.25">
      <c r="A31" s="21">
        <f t="shared" si="2"/>
        <v>22</v>
      </c>
      <c r="B31" s="121" t="s">
        <v>169</v>
      </c>
      <c r="C31" s="112">
        <v>2002</v>
      </c>
      <c r="D31" s="113" t="s">
        <v>11</v>
      </c>
      <c r="E31" s="114">
        <v>2665297</v>
      </c>
      <c r="F31" s="87">
        <v>11</v>
      </c>
      <c r="G31" s="25">
        <f>IF(F31="",0,VLOOKUP(F31,'points ind'!$A$2:$B$52,2,FALSE))</f>
        <v>50</v>
      </c>
      <c r="H31" s="48">
        <f>IF(F31="",0,VLOOKUP(F31,'points clubs'!$A$2:$B$51,2,FALSE))</f>
        <v>20</v>
      </c>
      <c r="I31" s="52"/>
      <c r="J31" s="53">
        <f>IF(I31="",0,VLOOKUP(I31,'points ind'!$A$2:$B$52,2,FALSE))</f>
        <v>0</v>
      </c>
      <c r="K31" s="51">
        <f>IF(I31="",0,VLOOKUP(I31,'points clubs'!$A$2:$B$51,2,FALSE))</f>
        <v>0</v>
      </c>
      <c r="L31" s="41">
        <v>35</v>
      </c>
      <c r="M31" s="25">
        <f>IF(L31="",0,VLOOKUP(L31,'points ind'!$A$2:$B$71,2,FALSE))</f>
        <v>2</v>
      </c>
      <c r="N31" s="48">
        <f>IF(L31="",0,VLOOKUP(L31,'points clubs'!$A$2:$B$71,2,FALSE))</f>
        <v>0</v>
      </c>
      <c r="O31" s="41">
        <v>13</v>
      </c>
      <c r="P31" s="25">
        <f>IF(O31="",0,VLOOKUP(O31,'points ind'!$A$2:$B$71,2,FALSE))</f>
        <v>46</v>
      </c>
      <c r="Q31" s="48">
        <f>IF(O31="",0,VLOOKUP(O31,'points clubs'!$A$2:$B$71,2,FALSE))</f>
        <v>16</v>
      </c>
      <c r="R31" s="41">
        <v>17</v>
      </c>
      <c r="S31" s="25">
        <f>IF(R31="",0,VLOOKUP(R31,'points ind'!$A$2:$B$71,2,FALSE))</f>
        <v>38</v>
      </c>
      <c r="T31" s="48">
        <f>IF(R31="",0,VLOOKUP(R31,'points clubs'!$A$2:$B$71,2,FALSE))</f>
        <v>8</v>
      </c>
      <c r="U31" s="41">
        <v>38</v>
      </c>
      <c r="V31" s="25">
        <f>IF(U31="",0,VLOOKUP(U31,'points ind'!$A$2:$B$71,2,FALSE))</f>
        <v>0</v>
      </c>
      <c r="W31" s="48">
        <f>IF(U31="",0,VLOOKUP(U31,'points clubs'!$A$2:$B$71,2,FALSE))</f>
        <v>0</v>
      </c>
      <c r="X31" s="41">
        <v>21</v>
      </c>
      <c r="Y31" s="25">
        <f>IF(X31="",0,VLOOKUP(X31,'points ind'!$A$2:$B$71,2,FALSE))</f>
        <v>30</v>
      </c>
      <c r="Z31" s="48">
        <f>IF(X31="",0,VLOOKUP(X31,'points clubs'!$A$2:$B$71,2,FALSE))</f>
        <v>0</v>
      </c>
      <c r="AA31" s="41">
        <v>25</v>
      </c>
      <c r="AB31" s="25">
        <f>IF(AA31="",0,VLOOKUP(AA31,'points ind'!$A$2:$B$71,2,FALSE))</f>
        <v>22</v>
      </c>
      <c r="AC31" s="48">
        <f>IF(AA31="",0,VLOOKUP(AA31,'points clubs'!$A$2:$B$71,2,FALSE))</f>
        <v>0</v>
      </c>
      <c r="AD31" s="41">
        <v>11</v>
      </c>
      <c r="AE31" s="25">
        <f>IF(AD31="",0,VLOOKUP(AD31,'points ind'!$A$2:$B$71,2,FALSE))</f>
        <v>50</v>
      </c>
      <c r="AF31" s="48">
        <f>IF(AD31="",0,VLOOKUP(AD31,'points clubs'!$A$2:$B$71,2,FALSE))</f>
        <v>20</v>
      </c>
      <c r="AG31" s="41">
        <v>28</v>
      </c>
      <c r="AH31" s="25">
        <f>IF(AG31="",0,VLOOKUP(AG31,'points ind'!$A$2:$B$71,2,FALSE))</f>
        <v>16</v>
      </c>
      <c r="AI31" s="48">
        <f>IF(AG31="",0,VLOOKUP(AG31,'points clubs'!$A$2:$B$71,2,FALSE))</f>
        <v>0</v>
      </c>
      <c r="AJ31" s="26">
        <f t="shared" si="20"/>
        <v>254</v>
      </c>
      <c r="AK31" s="63">
        <f t="shared" si="21"/>
        <v>15</v>
      </c>
      <c r="AL31" s="257">
        <f>IF(AG31&gt;0,(LARGE((G31,M31,P31,S31,V31,Y31,AB31,AE31),1)+LARGE((G31,M31,P31,S31,V31,Y31,AB31,AE31),2)+LARGE((G31,M31,P31,S31,V31,Y31,AB31,AE31),3)+LARGE((G31,M31,P31,S31,V31,Y31,AB31,AE31),4)+AH31),(LARGE((G31,M31,P31,S31,V31,Y31,AB31,AE31),1)+LARGE((G31,M31,P31,S31,V31,Y31,AB31,AE31),2)+LARGE((G31,M31,P31,S31,V31,Y31,AB31,AE31),3)+LARGE((G31,M31,P31,S31,V31,Y31,AB31,AE31),4)+LARGE((G31,M31,P31,S31,V31,Y31,AB31,AE31),5)))</f>
        <v>200</v>
      </c>
      <c r="AM31" s="258">
        <f t="shared" si="3"/>
        <v>22</v>
      </c>
      <c r="AN31" s="22">
        <f t="shared" si="4"/>
        <v>0</v>
      </c>
      <c r="AO31" s="23">
        <f t="shared" si="5"/>
        <v>64</v>
      </c>
      <c r="AP31" s="23">
        <f t="shared" si="6"/>
        <v>0</v>
      </c>
      <c r="AQ31" s="23">
        <f t="shared" si="7"/>
        <v>0</v>
      </c>
      <c r="AR31" s="23">
        <f t="shared" si="8"/>
        <v>0</v>
      </c>
      <c r="AS31" s="23">
        <f t="shared" si="9"/>
        <v>0</v>
      </c>
      <c r="AT31" s="23">
        <f t="shared" si="10"/>
        <v>0</v>
      </c>
      <c r="AU31" s="23">
        <f t="shared" si="11"/>
        <v>0</v>
      </c>
      <c r="AV31" s="23">
        <f t="shared" si="12"/>
        <v>0</v>
      </c>
      <c r="AW31" s="23">
        <f t="shared" si="13"/>
        <v>0</v>
      </c>
      <c r="AX31" s="23">
        <f t="shared" si="14"/>
        <v>0</v>
      </c>
      <c r="AY31" s="23">
        <f t="shared" si="15"/>
        <v>0</v>
      </c>
      <c r="AZ31" s="23">
        <f t="shared" si="16"/>
        <v>0</v>
      </c>
      <c r="BA31" s="23">
        <f t="shared" si="17"/>
        <v>0</v>
      </c>
      <c r="BB31" s="27">
        <f t="shared" si="18"/>
        <v>0</v>
      </c>
      <c r="BC31" s="226">
        <f t="shared" si="19"/>
        <v>0</v>
      </c>
    </row>
    <row r="32" spans="1:55" ht="15" x14ac:dyDescent="0.25">
      <c r="A32" s="21">
        <f t="shared" si="2"/>
        <v>23</v>
      </c>
      <c r="B32" s="121" t="s">
        <v>172</v>
      </c>
      <c r="C32" s="112">
        <v>2002</v>
      </c>
      <c r="D32" s="113" t="s">
        <v>41</v>
      </c>
      <c r="E32" s="114">
        <v>2646624</v>
      </c>
      <c r="F32" s="75">
        <v>14</v>
      </c>
      <c r="G32" s="25">
        <f>IF(F32="",0,VLOOKUP(F32,'points ind'!$A$2:$B$52,2,FALSE))</f>
        <v>44</v>
      </c>
      <c r="H32" s="48">
        <f>IF(F32="",0,VLOOKUP(F32,'points clubs'!$A$2:$B$51,2,FALSE))</f>
        <v>14</v>
      </c>
      <c r="I32" s="52"/>
      <c r="J32" s="53">
        <f>IF(I32="",0,VLOOKUP(I32,'points ind'!$A$2:$B$52,2,FALSE))</f>
        <v>0</v>
      </c>
      <c r="K32" s="51">
        <f>IF(I32="",0,VLOOKUP(I32,'points clubs'!$A$2:$B$51,2,FALSE))</f>
        <v>0</v>
      </c>
      <c r="L32" s="41">
        <v>29</v>
      </c>
      <c r="M32" s="25">
        <f>IF(L32="",0,VLOOKUP(L32,'points ind'!$A$2:$B$71,2,FALSE))</f>
        <v>14</v>
      </c>
      <c r="N32" s="48">
        <f>IF(L32="",0,VLOOKUP(L32,'points clubs'!$A$2:$B$71,2,FALSE))</f>
        <v>0</v>
      </c>
      <c r="O32" s="41">
        <v>19</v>
      </c>
      <c r="P32" s="25">
        <f>IF(O32="",0,VLOOKUP(O32,'points ind'!$A$2:$B$71,2,FALSE))</f>
        <v>34</v>
      </c>
      <c r="Q32" s="48">
        <f>IF(O32="",0,VLOOKUP(O32,'points clubs'!$A$2:$B$71,2,FALSE))</f>
        <v>4</v>
      </c>
      <c r="R32" s="42">
        <v>18</v>
      </c>
      <c r="S32" s="25">
        <f>IF(R32="",0,VLOOKUP(R32,'points ind'!$A$2:$B$71,2,FALSE))</f>
        <v>36</v>
      </c>
      <c r="T32" s="48">
        <f>IF(R32="",0,VLOOKUP(R32,'points clubs'!$A$2:$B$71,2,FALSE))</f>
        <v>6</v>
      </c>
      <c r="U32" s="42">
        <v>24</v>
      </c>
      <c r="V32" s="25">
        <f>IF(U32="",0,VLOOKUP(U32,'points ind'!$A$2:$B$71,2,FALSE))</f>
        <v>24</v>
      </c>
      <c r="W32" s="48">
        <f>IF(U32="",0,VLOOKUP(U32,'points clubs'!$A$2:$B$71,2,FALSE))</f>
        <v>0</v>
      </c>
      <c r="X32" s="42">
        <v>11</v>
      </c>
      <c r="Y32" s="25">
        <f>IF(X32="",0,VLOOKUP(X32,'points ind'!$A$2:$B$71,2,FALSE))</f>
        <v>50</v>
      </c>
      <c r="Z32" s="48">
        <f>IF(X32="",0,VLOOKUP(X32,'points clubs'!$A$2:$B$71,2,FALSE))</f>
        <v>20</v>
      </c>
      <c r="AA32" s="42"/>
      <c r="AB32" s="25">
        <f>IF(AA32="",0,VLOOKUP(AA32,'points ind'!$A$2:$B$71,2,FALSE))</f>
        <v>0</v>
      </c>
      <c r="AC32" s="48">
        <f>IF(AA32="",0,VLOOKUP(AA32,'points clubs'!$A$2:$B$71,2,FALSE))</f>
        <v>0</v>
      </c>
      <c r="AD32" s="42">
        <v>20</v>
      </c>
      <c r="AE32" s="25">
        <f>IF(AD32="",0,VLOOKUP(AD32,'points ind'!$A$2:$B$71,2,FALSE))</f>
        <v>32</v>
      </c>
      <c r="AF32" s="48">
        <f>IF(AD32="",0,VLOOKUP(AD32,'points clubs'!$A$2:$B$71,2,FALSE))</f>
        <v>2</v>
      </c>
      <c r="AG32" s="42"/>
      <c r="AH32" s="25">
        <f>IF(AG32="",0,VLOOKUP(AG32,'points ind'!$A$2:$B$71,2,FALSE))</f>
        <v>0</v>
      </c>
      <c r="AI32" s="48">
        <f>IF(AG32="",0,VLOOKUP(AG32,'points clubs'!$A$2:$B$71,2,FALSE))</f>
        <v>0</v>
      </c>
      <c r="AJ32" s="26">
        <f t="shared" si="20"/>
        <v>234</v>
      </c>
      <c r="AK32" s="63">
        <f t="shared" si="21"/>
        <v>20</v>
      </c>
      <c r="AL32" s="257">
        <f>IF(AG32&gt;0,(LARGE((G32,M32,P32,S32,V32,Y32,AB32,AE32),1)+LARGE((G32,M32,P32,S32,V32,Y32,AB32,AE32),2)+LARGE((G32,M32,P32,S32,V32,Y32,AB32,AE32),3)+LARGE((G32,M32,P32,S32,V32,Y32,AB32,AE32),4)+AH32),(LARGE((G32,M32,P32,S32,V32,Y32,AB32,AE32),1)+LARGE((G32,M32,P32,S32,V32,Y32,AB32,AE32),2)+LARGE((G32,M32,P32,S32,V32,Y32,AB32,AE32),3)+LARGE((G32,M32,P32,S32,V32,Y32,AB32,AE32),4)+LARGE((G32,M32,P32,S32,V32,Y32,AB32,AE32),5)))</f>
        <v>196</v>
      </c>
      <c r="AM32" s="258">
        <f t="shared" si="3"/>
        <v>23</v>
      </c>
      <c r="AN32" s="22">
        <f t="shared" si="4"/>
        <v>0</v>
      </c>
      <c r="AO32" s="23">
        <f t="shared" si="5"/>
        <v>0</v>
      </c>
      <c r="AP32" s="23">
        <f t="shared" si="6"/>
        <v>0</v>
      </c>
      <c r="AQ32" s="23">
        <f t="shared" si="7"/>
        <v>0</v>
      </c>
      <c r="AR32" s="23">
        <f t="shared" si="8"/>
        <v>46</v>
      </c>
      <c r="AS32" s="23">
        <f t="shared" si="9"/>
        <v>0</v>
      </c>
      <c r="AT32" s="23">
        <f t="shared" si="10"/>
        <v>0</v>
      </c>
      <c r="AU32" s="23">
        <f t="shared" si="11"/>
        <v>0</v>
      </c>
      <c r="AV32" s="23">
        <f t="shared" si="12"/>
        <v>0</v>
      </c>
      <c r="AW32" s="23">
        <f t="shared" si="13"/>
        <v>0</v>
      </c>
      <c r="AX32" s="23">
        <f t="shared" si="14"/>
        <v>0</v>
      </c>
      <c r="AY32" s="23">
        <f t="shared" si="15"/>
        <v>0</v>
      </c>
      <c r="AZ32" s="23">
        <f t="shared" si="16"/>
        <v>0</v>
      </c>
      <c r="BA32" s="23">
        <f t="shared" si="17"/>
        <v>0</v>
      </c>
      <c r="BB32" s="27">
        <f t="shared" si="18"/>
        <v>0</v>
      </c>
      <c r="BC32" s="226">
        <f t="shared" si="19"/>
        <v>0</v>
      </c>
    </row>
    <row r="33" spans="1:57" ht="15" x14ac:dyDescent="0.25">
      <c r="A33" s="21">
        <f t="shared" si="2"/>
        <v>24</v>
      </c>
      <c r="B33" s="89" t="s">
        <v>179</v>
      </c>
      <c r="C33" s="95">
        <v>2001</v>
      </c>
      <c r="D33" s="95" t="s">
        <v>18</v>
      </c>
      <c r="E33" s="104">
        <v>2643516</v>
      </c>
      <c r="F33" s="87">
        <v>21</v>
      </c>
      <c r="G33" s="25">
        <f>IF(F33="",0,VLOOKUP(F33,'points ind'!$A$2:$B$52,2,FALSE))</f>
        <v>30</v>
      </c>
      <c r="H33" s="48">
        <f>IF(F33="",0,VLOOKUP(F33,'points clubs'!$A$2:$B$51,2,FALSE))</f>
        <v>0</v>
      </c>
      <c r="I33" s="54"/>
      <c r="J33" s="53">
        <f>IF(I33="",0,VLOOKUP(I33,'points ind'!$A$2:$B$52,2,FALSE))</f>
        <v>0</v>
      </c>
      <c r="K33" s="51">
        <f>IF(I33="",0,VLOOKUP(I33,'points clubs'!$A$2:$B$51,2,FALSE))</f>
        <v>0</v>
      </c>
      <c r="L33" s="42">
        <v>16</v>
      </c>
      <c r="M33" s="25">
        <f>IF(L33="",0,VLOOKUP(L33,'points ind'!$A$2:$B$71,2,FALSE))</f>
        <v>40</v>
      </c>
      <c r="N33" s="48">
        <f>IF(L33="",0,VLOOKUP(L33,'points clubs'!$A$2:$B$71,2,FALSE))</f>
        <v>10</v>
      </c>
      <c r="O33" s="42">
        <v>14</v>
      </c>
      <c r="P33" s="25">
        <f>IF(O33="",0,VLOOKUP(O33,'points ind'!$A$2:$B$71,2,FALSE))</f>
        <v>44</v>
      </c>
      <c r="Q33" s="48">
        <f>IF(O33="",0,VLOOKUP(O33,'points clubs'!$A$2:$B$71,2,FALSE))</f>
        <v>14</v>
      </c>
      <c r="R33" s="41">
        <v>22</v>
      </c>
      <c r="S33" s="25">
        <f>IF(R33="",0,VLOOKUP(R33,'points ind'!$A$2:$B$71,2,FALSE))</f>
        <v>28</v>
      </c>
      <c r="T33" s="48">
        <f>IF(R33="",0,VLOOKUP(R33,'points clubs'!$A$2:$B$71,2,FALSE))</f>
        <v>0</v>
      </c>
      <c r="U33" s="41">
        <v>20</v>
      </c>
      <c r="V33" s="25">
        <f>IF(U33="",0,VLOOKUP(U33,'points ind'!$A$2:$B$71,2,FALSE))</f>
        <v>32</v>
      </c>
      <c r="W33" s="48">
        <f>IF(U33="",0,VLOOKUP(U33,'points clubs'!$A$2:$B$71,2,FALSE))</f>
        <v>2</v>
      </c>
      <c r="X33" s="42">
        <v>15</v>
      </c>
      <c r="Y33" s="25">
        <f>IF(X33="",0,VLOOKUP(X33,'points ind'!$A$2:$B$71,2,FALSE))</f>
        <v>42</v>
      </c>
      <c r="Z33" s="48">
        <f>IF(X33="",0,VLOOKUP(X33,'points clubs'!$A$2:$B$71,2,FALSE))</f>
        <v>12</v>
      </c>
      <c r="AA33" s="42">
        <v>15</v>
      </c>
      <c r="AB33" s="25">
        <f>IF(AA33="",0,VLOOKUP(AA33,'points ind'!$A$2:$B$71,2,FALSE))</f>
        <v>42</v>
      </c>
      <c r="AC33" s="48">
        <f>IF(AA33="",0,VLOOKUP(AA33,'points clubs'!$A$2:$B$71,2,FALSE))</f>
        <v>12</v>
      </c>
      <c r="AD33" s="41">
        <v>13</v>
      </c>
      <c r="AE33" s="25">
        <f>IF(AD33="",0,VLOOKUP(AD33,'points ind'!$A$2:$B$71,2,FALSE))</f>
        <v>46</v>
      </c>
      <c r="AF33" s="48">
        <f>IF(AD33="",0,VLOOKUP(AD33,'points clubs'!$A$2:$B$71,2,FALSE))</f>
        <v>16</v>
      </c>
      <c r="AG33" s="41">
        <v>26</v>
      </c>
      <c r="AH33" s="25">
        <f>IF(AG33="",0,VLOOKUP(AG33,'points ind'!$A$2:$B$71,2,FALSE))</f>
        <v>20</v>
      </c>
      <c r="AI33" s="48">
        <f>IF(AG33="",0,VLOOKUP(AG33,'points clubs'!$A$2:$B$71,2,FALSE))</f>
        <v>0</v>
      </c>
      <c r="AJ33" s="26">
        <f>G33+J33+L33+N33+P33+R33+T33+V33+Z33</f>
        <v>166</v>
      </c>
      <c r="AK33" s="63">
        <f>RANK(AJ33,$AJ$10:$AJ$80,0)</f>
        <v>26</v>
      </c>
      <c r="AL33" s="257">
        <f>IF(AG33&gt;0,(LARGE((G33,M33,P33,S33,V33,Y33,AB33,AE33),1)+LARGE((G33,M33,P33,S33,V33,Y33,AB33,AE33),2)+LARGE((G33,M33,P33,S33,V33,Y33,AB33,AE33),3)+LARGE((G33,M33,P33,S33,V33,Y33,AB33,AE33),4)+AH33),(LARGE((G33,M33,P33,S33,V33,Y33,AB33,AE33),1)+LARGE((G33,M33,P33,S33,V33,Y33,AB33,AE33),2)+LARGE((G33,M33,P33,S33,V33,Y33,AB33,AE33),3)+LARGE((G33,M33,P33,S33,V33,Y33,AB33,AE33),4)+LARGE((G33,M33,P33,S33,V33,Y33,AB33,AE33),5)))</f>
        <v>194</v>
      </c>
      <c r="AM33" s="258">
        <f t="shared" si="3"/>
        <v>24</v>
      </c>
      <c r="AN33" s="22">
        <f t="shared" si="4"/>
        <v>0</v>
      </c>
      <c r="AO33" s="23">
        <f t="shared" si="5"/>
        <v>0</v>
      </c>
      <c r="AP33" s="23">
        <f t="shared" si="6"/>
        <v>0</v>
      </c>
      <c r="AQ33" s="23">
        <f t="shared" si="7"/>
        <v>0</v>
      </c>
      <c r="AR33" s="23">
        <f t="shared" si="8"/>
        <v>0</v>
      </c>
      <c r="AS33" s="23">
        <f t="shared" si="9"/>
        <v>0</v>
      </c>
      <c r="AT33" s="23">
        <f t="shared" si="10"/>
        <v>0</v>
      </c>
      <c r="AU33" s="23">
        <f t="shared" si="11"/>
        <v>0</v>
      </c>
      <c r="AV33" s="23">
        <f t="shared" si="12"/>
        <v>66</v>
      </c>
      <c r="AW33" s="23">
        <f t="shared" si="13"/>
        <v>0</v>
      </c>
      <c r="AX33" s="23">
        <f t="shared" si="14"/>
        <v>0</v>
      </c>
      <c r="AY33" s="23">
        <f t="shared" si="15"/>
        <v>0</v>
      </c>
      <c r="AZ33" s="23">
        <f t="shared" si="16"/>
        <v>0</v>
      </c>
      <c r="BA33" s="23">
        <f t="shared" si="17"/>
        <v>0</v>
      </c>
      <c r="BB33" s="27">
        <f t="shared" si="18"/>
        <v>0</v>
      </c>
      <c r="BC33" s="226">
        <f t="shared" si="19"/>
        <v>0</v>
      </c>
    </row>
    <row r="34" spans="1:57" ht="15" x14ac:dyDescent="0.25">
      <c r="A34" s="21">
        <f t="shared" si="2"/>
        <v>25</v>
      </c>
      <c r="B34" s="121" t="s">
        <v>186</v>
      </c>
      <c r="C34" s="112">
        <v>2002</v>
      </c>
      <c r="D34" s="112" t="s">
        <v>19</v>
      </c>
      <c r="E34" s="118">
        <v>2647212</v>
      </c>
      <c r="F34" s="75">
        <v>28</v>
      </c>
      <c r="G34" s="25">
        <f>IF(F34="",0,VLOOKUP(F34,'points ind'!$A$2:$B$52,2,FALSE))</f>
        <v>16</v>
      </c>
      <c r="H34" s="48">
        <f>IF(F34="",0,VLOOKUP(F34,'points clubs'!$A$2:$B$51,2,FALSE))</f>
        <v>0</v>
      </c>
      <c r="I34" s="52"/>
      <c r="J34" s="53">
        <f>IF(I34="",0,VLOOKUP(I34,'points ind'!$A$2:$B$52,2,FALSE))</f>
        <v>0</v>
      </c>
      <c r="K34" s="51">
        <f>IF(I34="",0,VLOOKUP(I34,'points clubs'!$A$2:$B$51,2,FALSE))</f>
        <v>0</v>
      </c>
      <c r="L34" s="41">
        <v>14</v>
      </c>
      <c r="M34" s="25">
        <f>IF(L34="",0,VLOOKUP(L34,'points ind'!$A$2:$B$71,2,FALSE))</f>
        <v>44</v>
      </c>
      <c r="N34" s="48">
        <f>IF(L34="",0,VLOOKUP(L34,'points clubs'!$A$2:$B$71,2,FALSE))</f>
        <v>14</v>
      </c>
      <c r="O34" s="41">
        <v>26</v>
      </c>
      <c r="P34" s="25">
        <f>IF(O34="",0,VLOOKUP(O34,'points ind'!$A$2:$B$71,2,FALSE))</f>
        <v>20</v>
      </c>
      <c r="Q34" s="48">
        <f>IF(O34="",0,VLOOKUP(O34,'points clubs'!$A$2:$B$71,2,FALSE))</f>
        <v>0</v>
      </c>
      <c r="R34" s="41">
        <v>27</v>
      </c>
      <c r="S34" s="25">
        <f>IF(R34="",0,VLOOKUP(R34,'points ind'!$A$2:$B$71,2,FALSE))</f>
        <v>18</v>
      </c>
      <c r="T34" s="48">
        <f>IF(R34="",0,VLOOKUP(R34,'points clubs'!$A$2:$B$71,2,FALSE))</f>
        <v>0</v>
      </c>
      <c r="U34" s="41">
        <v>22</v>
      </c>
      <c r="V34" s="25">
        <f>IF(U34="",0,VLOOKUP(U34,'points ind'!$A$2:$B$71,2,FALSE))</f>
        <v>28</v>
      </c>
      <c r="W34" s="48">
        <f>IF(U34="",0,VLOOKUP(U34,'points clubs'!$A$2:$B$71,2,FALSE))</f>
        <v>0</v>
      </c>
      <c r="X34" s="42">
        <v>20</v>
      </c>
      <c r="Y34" s="25">
        <f>IF(X34="",0,VLOOKUP(X34,'points ind'!$A$2:$B$71,2,FALSE))</f>
        <v>32</v>
      </c>
      <c r="Z34" s="48">
        <f>IF(X34="",0,VLOOKUP(X34,'points clubs'!$A$2:$B$71,2,FALSE))</f>
        <v>2</v>
      </c>
      <c r="AA34" s="42">
        <v>28</v>
      </c>
      <c r="AB34" s="25">
        <f>IF(AA34="",0,VLOOKUP(AA34,'points ind'!$A$2:$B$71,2,FALSE))</f>
        <v>16</v>
      </c>
      <c r="AC34" s="48">
        <f>IF(AA34="",0,VLOOKUP(AA34,'points clubs'!$A$2:$B$71,2,FALSE))</f>
        <v>0</v>
      </c>
      <c r="AD34" s="42">
        <v>10</v>
      </c>
      <c r="AE34" s="25">
        <f>IF(AD34="",0,VLOOKUP(AD34,'points ind'!$A$2:$B$71,2,FALSE))</f>
        <v>55</v>
      </c>
      <c r="AF34" s="48">
        <f>IF(AD34="",0,VLOOKUP(AD34,'points clubs'!$A$2:$B$71,2,FALSE))</f>
        <v>22</v>
      </c>
      <c r="AG34" s="42">
        <v>25</v>
      </c>
      <c r="AH34" s="25">
        <f>IF(AG34="",0,VLOOKUP(AG34,'points ind'!$A$2:$B$71,2,FALSE))</f>
        <v>22</v>
      </c>
      <c r="AI34" s="48">
        <f>IF(AG34="",0,VLOOKUP(AG34,'points clubs'!$A$2:$B$71,2,FALSE))</f>
        <v>0</v>
      </c>
      <c r="AJ34" s="26">
        <f>G34+J34+M34+P34+S34+V34+Y34+AB34+AE34+AH34</f>
        <v>251</v>
      </c>
      <c r="AK34" s="63">
        <f>RANK(AJ34,$AJ$10:$AJ$73,0)</f>
        <v>17</v>
      </c>
      <c r="AL34" s="257">
        <f>IF(AG34&gt;0,(LARGE((G34,M34,P34,S34,V34,Y34,AB34,AE34),1)+LARGE((G34,M34,P34,S34,V34,Y34,AB34,AE34),2)+LARGE((G34,M34,P34,S34,V34,Y34,AB34,AE34),3)+LARGE((G34,M34,P34,S34,V34,Y34,AB34,AE34),4)+AH34),(LARGE((G34,M34,P34,S34,V34,Y34,AB34,AE34),1)+LARGE((G34,M34,P34,S34,V34,Y34,AB34,AE34),2)+LARGE((G34,M34,P34,S34,V34,Y34,AB34,AE34),3)+LARGE((G34,M34,P34,S34,V34,Y34,AB34,AE34),4)+LARGE((G34,M34,P34,S34,V34,Y34,AB34,AE34),5)))</f>
        <v>181</v>
      </c>
      <c r="AM34" s="258">
        <f t="shared" si="3"/>
        <v>25</v>
      </c>
      <c r="AN34" s="22">
        <f t="shared" si="4"/>
        <v>0</v>
      </c>
      <c r="AO34" s="23">
        <f t="shared" si="5"/>
        <v>0</v>
      </c>
      <c r="AP34" s="23">
        <f t="shared" si="6"/>
        <v>0</v>
      </c>
      <c r="AQ34" s="23">
        <f t="shared" si="7"/>
        <v>0</v>
      </c>
      <c r="AR34" s="23">
        <f t="shared" si="8"/>
        <v>0</v>
      </c>
      <c r="AS34" s="23">
        <f t="shared" si="9"/>
        <v>0</v>
      </c>
      <c r="AT34" s="23">
        <f t="shared" si="10"/>
        <v>0</v>
      </c>
      <c r="AU34" s="23">
        <f t="shared" si="11"/>
        <v>0</v>
      </c>
      <c r="AV34" s="23">
        <f t="shared" si="12"/>
        <v>0</v>
      </c>
      <c r="AW34" s="23">
        <f t="shared" si="13"/>
        <v>38</v>
      </c>
      <c r="AX34" s="23">
        <f t="shared" si="14"/>
        <v>0</v>
      </c>
      <c r="AY34" s="23">
        <f t="shared" si="15"/>
        <v>0</v>
      </c>
      <c r="AZ34" s="23">
        <f t="shared" si="16"/>
        <v>0</v>
      </c>
      <c r="BA34" s="23">
        <f t="shared" si="17"/>
        <v>0</v>
      </c>
      <c r="BB34" s="27">
        <f t="shared" si="18"/>
        <v>0</v>
      </c>
      <c r="BC34" s="226">
        <f t="shared" si="19"/>
        <v>0</v>
      </c>
    </row>
    <row r="35" spans="1:57" ht="15" x14ac:dyDescent="0.25">
      <c r="A35" s="21">
        <f t="shared" si="2"/>
        <v>26</v>
      </c>
      <c r="B35" s="89" t="s">
        <v>178</v>
      </c>
      <c r="C35" s="116">
        <v>2001</v>
      </c>
      <c r="D35" s="116" t="s">
        <v>10</v>
      </c>
      <c r="E35" s="117">
        <v>2639577</v>
      </c>
      <c r="F35" s="75">
        <v>20</v>
      </c>
      <c r="G35" s="25">
        <f>IF(F35="",0,VLOOKUP(F35,'points ind'!$A$2:$B$52,2,FALSE))</f>
        <v>32</v>
      </c>
      <c r="H35" s="48">
        <f>IF(F35="",0,VLOOKUP(F35,'points clubs'!$A$2:$B$51,2,FALSE))</f>
        <v>2</v>
      </c>
      <c r="I35" s="52"/>
      <c r="J35" s="53">
        <f>IF(I35="",0,VLOOKUP(I35,'points ind'!$A$2:$B$52,2,FALSE))</f>
        <v>0</v>
      </c>
      <c r="K35" s="51">
        <f>IF(I35="",0,VLOOKUP(I35,'points clubs'!$A$2:$B$51,2,FALSE))</f>
        <v>0</v>
      </c>
      <c r="L35" s="41">
        <v>10</v>
      </c>
      <c r="M35" s="25">
        <f>IF(L35="",0,VLOOKUP(L35,'points ind'!$A$2:$B$71,2,FALSE))</f>
        <v>55</v>
      </c>
      <c r="N35" s="48">
        <f>IF(L35="",0,VLOOKUP(L35,'points clubs'!$A$2:$B$71,2,FALSE))</f>
        <v>22</v>
      </c>
      <c r="O35" s="41">
        <v>33</v>
      </c>
      <c r="P35" s="25">
        <f>IF(O35="",0,VLOOKUP(O35,'points ind'!$A$2:$B$71,2,FALSE))</f>
        <v>6</v>
      </c>
      <c r="Q35" s="48">
        <f>IF(O35="",0,VLOOKUP(O35,'points clubs'!$A$2:$B$71,2,FALSE))</f>
        <v>0</v>
      </c>
      <c r="R35" s="41">
        <v>29</v>
      </c>
      <c r="S35" s="25">
        <f>IF(R35="",0,VLOOKUP(R35,'points ind'!$A$2:$B$71,2,FALSE))</f>
        <v>14</v>
      </c>
      <c r="T35" s="48">
        <f>IF(R35="",0,VLOOKUP(R35,'points clubs'!$A$2:$B$71,2,FALSE))</f>
        <v>0</v>
      </c>
      <c r="U35" s="41"/>
      <c r="V35" s="25">
        <f>IF(U35="",0,VLOOKUP(U35,'points ind'!$A$2:$B$71,2,FALSE))</f>
        <v>0</v>
      </c>
      <c r="W35" s="48">
        <f>IF(U35="",0,VLOOKUP(U35,'points clubs'!$A$2:$B$71,2,FALSE))</f>
        <v>0</v>
      </c>
      <c r="X35" s="41">
        <v>23</v>
      </c>
      <c r="Y35" s="25">
        <f>IF(X35="",0,VLOOKUP(X35,'points ind'!$A$2:$B$71,2,FALSE))</f>
        <v>26</v>
      </c>
      <c r="Z35" s="48">
        <f>IF(X35="",0,VLOOKUP(X35,'points clubs'!$A$2:$B$71,2,FALSE))</f>
        <v>0</v>
      </c>
      <c r="AA35" s="41"/>
      <c r="AB35" s="25">
        <f>IF(AA35="",0,VLOOKUP(AA35,'points ind'!$A$2:$B$71,2,FALSE))</f>
        <v>0</v>
      </c>
      <c r="AC35" s="48">
        <f>IF(AA35="",0,VLOOKUP(AA35,'points clubs'!$A$2:$B$71,2,FALSE))</f>
        <v>0</v>
      </c>
      <c r="AD35" s="41"/>
      <c r="AE35" s="25">
        <f>IF(AD35="",0,VLOOKUP(AD35,'points ind'!$A$2:$B$71,2,FALSE))</f>
        <v>0</v>
      </c>
      <c r="AF35" s="48">
        <f>IF(AD35="",0,VLOOKUP(AD35,'points clubs'!$A$2:$B$71,2,FALSE))</f>
        <v>0</v>
      </c>
      <c r="AG35" s="41">
        <v>12</v>
      </c>
      <c r="AH35" s="25">
        <f>IF(AG35="",0,VLOOKUP(AG35,'points ind'!$A$2:$B$71,2,FALSE))</f>
        <v>48</v>
      </c>
      <c r="AI35" s="48">
        <f>IF(AG35="",0,VLOOKUP(AG35,'points clubs'!$A$2:$B$71,2,FALSE))</f>
        <v>18</v>
      </c>
      <c r="AJ35" s="26">
        <f>G35+J35+M35+P35+S35+V35+Y35+AB35+AE35+AH35</f>
        <v>181</v>
      </c>
      <c r="AK35" s="63">
        <f>RANK(AJ35,$AJ$10:$AJ$73,0)</f>
        <v>23</v>
      </c>
      <c r="AL35" s="257">
        <f>IF(AG35&gt;0,(LARGE((G35,M35,P35,S35,V35,Y35,AB35,AE35),1)+LARGE((G35,M35,P35,S35,V35,Y35,AB35,AE35),2)+LARGE((G35,M35,P35,S35,V35,Y35,AB35,AE35),3)+LARGE((G35,M35,P35,S35,V35,Y35,AB35,AE35),4)+AH35),(LARGE((G35,M35,P35,S35,V35,Y35,AB35,AE35),1)+LARGE((G35,M35,P35,S35,V35,Y35,AB35,AE35),2)+LARGE((G35,M35,P35,S35,V35,Y35,AB35,AE35),3)+LARGE((G35,M35,P35,S35,V35,Y35,AB35,AE35),4)+LARGE((G35,M35,P35,S35,V35,Y35,AB35,AE35),5)))</f>
        <v>175</v>
      </c>
      <c r="AM35" s="258">
        <f t="shared" si="3"/>
        <v>26</v>
      </c>
      <c r="AN35" s="22">
        <f t="shared" si="4"/>
        <v>42</v>
      </c>
      <c r="AO35" s="23">
        <f t="shared" si="5"/>
        <v>0</v>
      </c>
      <c r="AP35" s="23">
        <f t="shared" si="6"/>
        <v>0</v>
      </c>
      <c r="AQ35" s="23">
        <f t="shared" si="7"/>
        <v>0</v>
      </c>
      <c r="AR35" s="23">
        <f t="shared" si="8"/>
        <v>0</v>
      </c>
      <c r="AS35" s="23">
        <f t="shared" si="9"/>
        <v>0</v>
      </c>
      <c r="AT35" s="23">
        <f t="shared" si="10"/>
        <v>0</v>
      </c>
      <c r="AU35" s="23">
        <f t="shared" si="11"/>
        <v>0</v>
      </c>
      <c r="AV35" s="23">
        <f t="shared" si="12"/>
        <v>0</v>
      </c>
      <c r="AW35" s="23">
        <f t="shared" si="13"/>
        <v>0</v>
      </c>
      <c r="AX35" s="23">
        <f t="shared" si="14"/>
        <v>0</v>
      </c>
      <c r="AY35" s="23">
        <f t="shared" si="15"/>
        <v>0</v>
      </c>
      <c r="AZ35" s="23">
        <f t="shared" si="16"/>
        <v>0</v>
      </c>
      <c r="BA35" s="23">
        <f t="shared" si="17"/>
        <v>0</v>
      </c>
      <c r="BB35" s="27">
        <f t="shared" si="18"/>
        <v>0</v>
      </c>
      <c r="BC35" s="226">
        <f t="shared" si="19"/>
        <v>0</v>
      </c>
    </row>
    <row r="36" spans="1:57" s="58" customFormat="1" ht="15.75" thickBot="1" x14ac:dyDescent="0.3">
      <c r="A36" s="21">
        <f t="shared" si="2"/>
        <v>27</v>
      </c>
      <c r="B36" s="121" t="s">
        <v>170</v>
      </c>
      <c r="C36" s="112">
        <v>2002</v>
      </c>
      <c r="D36" s="112" t="s">
        <v>13</v>
      </c>
      <c r="E36" s="118">
        <v>2655901</v>
      </c>
      <c r="F36" s="75">
        <v>12</v>
      </c>
      <c r="G36" s="44">
        <f>IF(F36="",0,VLOOKUP(F36,'points ind'!$A$2:$B$52,2,FALSE))</f>
        <v>48</v>
      </c>
      <c r="H36" s="49">
        <f>IF(F36="",0,VLOOKUP(F36,'points clubs'!$A$2:$B$51,2,FALSE))</f>
        <v>18</v>
      </c>
      <c r="I36" s="148"/>
      <c r="J36" s="56">
        <f>IF(I36="",0,VLOOKUP(I36,'points ind'!$A$2:$B$52,2,FALSE))</f>
        <v>0</v>
      </c>
      <c r="K36" s="57">
        <f>IF(I36="",0,VLOOKUP(I36,'points clubs'!$A$2:$B$51,2,FALSE))</f>
        <v>0</v>
      </c>
      <c r="L36" s="149">
        <v>30</v>
      </c>
      <c r="M36" s="25">
        <f>IF(L36="",0,VLOOKUP(L36,'points ind'!$A$2:$B$71,2,FALSE))</f>
        <v>12</v>
      </c>
      <c r="N36" s="48">
        <f>IF(L36="",0,VLOOKUP(L36,'points clubs'!$A$2:$B$71,2,FALSE))</f>
        <v>0</v>
      </c>
      <c r="O36" s="149">
        <v>35</v>
      </c>
      <c r="P36" s="25">
        <f>IF(O36="",0,VLOOKUP(O36,'points ind'!$A$2:$B$71,2,FALSE))</f>
        <v>2</v>
      </c>
      <c r="Q36" s="48">
        <f>IF(O36="",0,VLOOKUP(O36,'points clubs'!$A$2:$B$71,2,FALSE))</f>
        <v>0</v>
      </c>
      <c r="R36" s="149">
        <v>25</v>
      </c>
      <c r="S36" s="25">
        <f>IF(R36="",0,VLOOKUP(R36,'points ind'!$A$2:$B$71,2,FALSE))</f>
        <v>22</v>
      </c>
      <c r="T36" s="48">
        <f>IF(R36="",0,VLOOKUP(R36,'points clubs'!$A$2:$B$71,2,FALSE))</f>
        <v>0</v>
      </c>
      <c r="U36" s="43">
        <v>25</v>
      </c>
      <c r="V36" s="25">
        <f>IF(U36="",0,VLOOKUP(U36,'points ind'!$A$2:$B$71,2,FALSE))</f>
        <v>22</v>
      </c>
      <c r="W36" s="48">
        <f>IF(U36="",0,VLOOKUP(U36,'points clubs'!$A$2:$B$71,2,FALSE))</f>
        <v>0</v>
      </c>
      <c r="X36" s="43">
        <v>16</v>
      </c>
      <c r="Y36" s="25">
        <f>IF(X36="",0,VLOOKUP(X36,'points ind'!$A$2:$B$71,2,FALSE))</f>
        <v>40</v>
      </c>
      <c r="Z36" s="48">
        <f>IF(X36="",0,VLOOKUP(X36,'points clubs'!$A$2:$B$71,2,FALSE))</f>
        <v>10</v>
      </c>
      <c r="AA36" s="43">
        <v>35</v>
      </c>
      <c r="AB36" s="25">
        <f>IF(AA36="",0,VLOOKUP(AA36,'points ind'!$A$2:$B$71,2,FALSE))</f>
        <v>2</v>
      </c>
      <c r="AC36" s="48">
        <f>IF(AA36="",0,VLOOKUP(AA36,'points clubs'!$A$2:$B$71,2,FALSE))</f>
        <v>0</v>
      </c>
      <c r="AD36" s="43"/>
      <c r="AE36" s="25">
        <f>IF(AD36="",0,VLOOKUP(AD36,'points ind'!$A$2:$B$71,2,FALSE))</f>
        <v>0</v>
      </c>
      <c r="AF36" s="48">
        <f>IF(AD36="",0,VLOOKUP(AD36,'points clubs'!$A$2:$B$71,2,FALSE))</f>
        <v>0</v>
      </c>
      <c r="AG36" s="43">
        <v>29</v>
      </c>
      <c r="AH36" s="25">
        <f>IF(AG36="",0,VLOOKUP(AG36,'points ind'!$A$2:$B$71,2,FALSE))</f>
        <v>14</v>
      </c>
      <c r="AI36" s="48">
        <f>IF(AG36="",0,VLOOKUP(AG36,'points clubs'!$A$2:$B$71,2,FALSE))</f>
        <v>0</v>
      </c>
      <c r="AJ36" s="33">
        <f>G36+J36+L36+N36+P36+R36+T36+V36+Z36</f>
        <v>137</v>
      </c>
      <c r="AK36" s="71">
        <f>RANK(AJ36,$AJ$10:$AJ$73,0)</f>
        <v>29</v>
      </c>
      <c r="AL36" s="257">
        <f>IF(AG36&gt;0,(LARGE((G36,M36,P36,S36,V36,Y36,AB36,AE36),1)+LARGE((G36,M36,P36,S36,V36,Y36,AB36,AE36),2)+LARGE((G36,M36,P36,S36,V36,Y36,AB36,AE36),3)+LARGE((G36,M36,P36,S36,V36,Y36,AB36,AE36),4)+AH36),(LARGE((G36,M36,P36,S36,V36,Y36,AB36,AE36),1)+LARGE((G36,M36,P36,S36,V36,Y36,AB36,AE36),2)+LARGE((G36,M36,P36,S36,V36,Y36,AB36,AE36),3)+LARGE((G36,M36,P36,S36,V36,Y36,AB36,AE36),4)+LARGE((G36,M36,P36,S36,V36,Y36,AB36,AE36),5)))</f>
        <v>146</v>
      </c>
      <c r="AM36" s="258">
        <f t="shared" si="3"/>
        <v>27</v>
      </c>
      <c r="AN36" s="64">
        <f t="shared" si="4"/>
        <v>0</v>
      </c>
      <c r="AO36" s="31">
        <f t="shared" si="5"/>
        <v>0</v>
      </c>
      <c r="AP36" s="31">
        <f t="shared" si="6"/>
        <v>0</v>
      </c>
      <c r="AQ36" s="31">
        <f t="shared" si="7"/>
        <v>28</v>
      </c>
      <c r="AR36" s="31">
        <f t="shared" si="8"/>
        <v>0</v>
      </c>
      <c r="AS36" s="31">
        <f t="shared" si="9"/>
        <v>0</v>
      </c>
      <c r="AT36" s="31">
        <f t="shared" si="10"/>
        <v>0</v>
      </c>
      <c r="AU36" s="31">
        <f t="shared" si="11"/>
        <v>0</v>
      </c>
      <c r="AV36" s="31">
        <f t="shared" si="12"/>
        <v>0</v>
      </c>
      <c r="AW36" s="31">
        <f t="shared" si="13"/>
        <v>0</v>
      </c>
      <c r="AX36" s="31">
        <f t="shared" si="14"/>
        <v>0</v>
      </c>
      <c r="AY36" s="31">
        <f t="shared" si="15"/>
        <v>0</v>
      </c>
      <c r="AZ36" s="31">
        <f t="shared" si="16"/>
        <v>0</v>
      </c>
      <c r="BA36" s="31">
        <f t="shared" si="17"/>
        <v>0</v>
      </c>
      <c r="BB36" s="32">
        <f t="shared" si="18"/>
        <v>0</v>
      </c>
      <c r="BC36" s="226">
        <f t="shared" si="19"/>
        <v>0</v>
      </c>
    </row>
    <row r="37" spans="1:57" s="58" customFormat="1" ht="15.75" thickBot="1" x14ac:dyDescent="0.3">
      <c r="A37" s="21">
        <f t="shared" si="2"/>
        <v>28</v>
      </c>
      <c r="B37" s="121" t="s">
        <v>180</v>
      </c>
      <c r="C37" s="112">
        <v>2002</v>
      </c>
      <c r="D37" s="113" t="s">
        <v>11</v>
      </c>
      <c r="E37" s="114">
        <v>2670446</v>
      </c>
      <c r="F37" s="87">
        <v>22</v>
      </c>
      <c r="G37" s="44">
        <f>IF(F37="",0,VLOOKUP(F37,'points ind'!$A$2:$B$52,2,FALSE))</f>
        <v>28</v>
      </c>
      <c r="H37" s="49">
        <f>IF(F37="",0,VLOOKUP(F37,'points clubs'!$A$2:$B$51,2,FALSE))</f>
        <v>0</v>
      </c>
      <c r="I37" s="55"/>
      <c r="J37" s="56">
        <f>IF(I37="",0,VLOOKUP(I37,'points ind'!$A$2:$B$52,2,FALSE))</f>
        <v>0</v>
      </c>
      <c r="K37" s="57">
        <f>IF(I37="",0,VLOOKUP(I37,'points clubs'!$A$2:$B$51,2,FALSE))</f>
        <v>0</v>
      </c>
      <c r="L37" s="43">
        <v>40</v>
      </c>
      <c r="M37" s="25">
        <f>IF(L37="",0,VLOOKUP(L37,'points ind'!$A$2:$B$71,2,FALSE))</f>
        <v>0</v>
      </c>
      <c r="N37" s="48">
        <f>IF(L37="",0,VLOOKUP(L37,'points clubs'!$A$2:$B$71,2,FALSE))</f>
        <v>0</v>
      </c>
      <c r="O37" s="43">
        <v>21</v>
      </c>
      <c r="P37" s="25">
        <f>IF(O37="",0,VLOOKUP(O37,'points ind'!$A$2:$B$71,2,FALSE))</f>
        <v>30</v>
      </c>
      <c r="Q37" s="48">
        <f>IF(O37="",0,VLOOKUP(O37,'points clubs'!$A$2:$B$71,2,FALSE))</f>
        <v>0</v>
      </c>
      <c r="R37" s="43">
        <v>32</v>
      </c>
      <c r="S37" s="25">
        <f>IF(R37="",0,VLOOKUP(R37,'points ind'!$A$2:$B$71,2,FALSE))</f>
        <v>8</v>
      </c>
      <c r="T37" s="48">
        <f>IF(R37="",0,VLOOKUP(R37,'points clubs'!$A$2:$B$71,2,FALSE))</f>
        <v>0</v>
      </c>
      <c r="U37" s="43">
        <v>30</v>
      </c>
      <c r="V37" s="25">
        <f>IF(U37="",0,VLOOKUP(U37,'points ind'!$A$2:$B$71,2,FALSE))</f>
        <v>12</v>
      </c>
      <c r="W37" s="48">
        <f>IF(U37="",0,VLOOKUP(U37,'points clubs'!$A$2:$B$71,2,FALSE))</f>
        <v>0</v>
      </c>
      <c r="X37" s="149">
        <v>26</v>
      </c>
      <c r="Y37" s="25">
        <f>IF(X37="",0,VLOOKUP(X37,'points ind'!$A$2:$B$71,2,FALSE))</f>
        <v>20</v>
      </c>
      <c r="Z37" s="48">
        <f>IF(X37="",0,VLOOKUP(X37,'points clubs'!$A$2:$B$71,2,FALSE))</f>
        <v>0</v>
      </c>
      <c r="AA37" s="43">
        <v>18</v>
      </c>
      <c r="AB37" s="25">
        <f>IF(AA37="",0,VLOOKUP(AA37,'points ind'!$A$2:$B$71,2,FALSE))</f>
        <v>36</v>
      </c>
      <c r="AC37" s="48">
        <f>IF(AA37="",0,VLOOKUP(AA37,'points clubs'!$A$2:$B$71,2,FALSE))</f>
        <v>6</v>
      </c>
      <c r="AD37" s="43">
        <v>23</v>
      </c>
      <c r="AE37" s="25">
        <f>IF(AD37="",0,VLOOKUP(AD37,'points ind'!$A$2:$B$71,2,FALSE))</f>
        <v>26</v>
      </c>
      <c r="AF37" s="48">
        <f>IF(AD37="",0,VLOOKUP(AD37,'points clubs'!$A$2:$B$71,2,FALSE))</f>
        <v>0</v>
      </c>
      <c r="AG37" s="43">
        <v>27</v>
      </c>
      <c r="AH37" s="25">
        <f>IF(AG37="",0,VLOOKUP(AG37,'points ind'!$A$2:$B$71,2,FALSE))</f>
        <v>18</v>
      </c>
      <c r="AI37" s="48">
        <f>IF(AG37="",0,VLOOKUP(AG37,'points clubs'!$A$2:$B$71,2,FALSE))</f>
        <v>0</v>
      </c>
      <c r="AJ37" s="33">
        <f>G37+J37+M37+P37+S37+V37+Y37+AB37+AE37+AH37</f>
        <v>178</v>
      </c>
      <c r="AK37" s="71">
        <f>RANK(AJ37,$AJ$10:$AJ$73,0)</f>
        <v>24</v>
      </c>
      <c r="AL37" s="257">
        <f>IF(AG37&gt;0,(LARGE((G37,M37,P37,S37,V37,Y37,AB37,AE37),1)+LARGE((G37,M37,P37,S37,V37,Y37,AB37,AE37),2)+LARGE((G37,M37,P37,S37,V37,Y37,AB37,AE37),3)+LARGE((G37,M37,P37,S37,V37,Y37,AB37,AE37),4)+AH37),(LARGE((G37,M37,P37,S37,V37,Y37,AB37,AE37),1)+LARGE((G37,M37,P37,S37,V37,Y37,AB37,AE37),2)+LARGE((G37,M37,P37,S37,V37,Y37,AB37,AE37),3)+LARGE((G37,M37,P37,S37,V37,Y37,AB37,AE37),4)+LARGE((G37,M37,P37,S37,V37,Y37,AB37,AE37),5)))</f>
        <v>138</v>
      </c>
      <c r="AM37" s="258">
        <f t="shared" si="3"/>
        <v>28</v>
      </c>
      <c r="AN37" s="64">
        <f t="shared" si="4"/>
        <v>0</v>
      </c>
      <c r="AO37" s="31">
        <f t="shared" si="5"/>
        <v>6</v>
      </c>
      <c r="AP37" s="31">
        <f t="shared" si="6"/>
        <v>0</v>
      </c>
      <c r="AQ37" s="31">
        <f t="shared" si="7"/>
        <v>0</v>
      </c>
      <c r="AR37" s="31">
        <f t="shared" si="8"/>
        <v>0</v>
      </c>
      <c r="AS37" s="31">
        <f t="shared" si="9"/>
        <v>0</v>
      </c>
      <c r="AT37" s="31">
        <f t="shared" si="10"/>
        <v>0</v>
      </c>
      <c r="AU37" s="31">
        <f t="shared" si="11"/>
        <v>0</v>
      </c>
      <c r="AV37" s="31">
        <f t="shared" si="12"/>
        <v>0</v>
      </c>
      <c r="AW37" s="31">
        <f t="shared" si="13"/>
        <v>0</v>
      </c>
      <c r="AX37" s="31">
        <f t="shared" si="14"/>
        <v>0</v>
      </c>
      <c r="AY37" s="31">
        <f t="shared" si="15"/>
        <v>0</v>
      </c>
      <c r="AZ37" s="31">
        <f t="shared" si="16"/>
        <v>0</v>
      </c>
      <c r="BA37" s="31">
        <f t="shared" si="17"/>
        <v>0</v>
      </c>
      <c r="BB37" s="32">
        <f t="shared" si="18"/>
        <v>0</v>
      </c>
      <c r="BC37" s="226">
        <f t="shared" si="19"/>
        <v>0</v>
      </c>
    </row>
    <row r="38" spans="1:57" s="58" customFormat="1" ht="15.75" thickBot="1" x14ac:dyDescent="0.3">
      <c r="A38" s="21">
        <f t="shared" si="2"/>
        <v>29</v>
      </c>
      <c r="B38" s="89" t="s">
        <v>191</v>
      </c>
      <c r="C38" s="95">
        <v>2001</v>
      </c>
      <c r="D38" s="95" t="s">
        <v>20</v>
      </c>
      <c r="E38" s="104">
        <v>2660470</v>
      </c>
      <c r="F38" s="87">
        <v>33</v>
      </c>
      <c r="G38" s="44">
        <f>IF(F38="",0,VLOOKUP(F38,'points ind'!$A$2:$B$52,2,FALSE))</f>
        <v>6</v>
      </c>
      <c r="H38" s="49">
        <f>IF(F38="",0,VLOOKUP(F38,'points clubs'!$A$2:$B$51,2,FALSE))</f>
        <v>0</v>
      </c>
      <c r="I38" s="55"/>
      <c r="J38" s="56">
        <f>IF(I38="",0,VLOOKUP(I38,'points ind'!$A$2:$B$52,2,FALSE))</f>
        <v>0</v>
      </c>
      <c r="K38" s="57">
        <f>IF(I38="",0,VLOOKUP(I38,'points clubs'!$A$2:$B$51,2,FALSE))</f>
        <v>0</v>
      </c>
      <c r="L38" s="43">
        <v>18</v>
      </c>
      <c r="M38" s="25">
        <f>IF(L38="",0,VLOOKUP(L38,'points ind'!$A$2:$B$71,2,FALSE))</f>
        <v>36</v>
      </c>
      <c r="N38" s="48">
        <f>IF(L38="",0,VLOOKUP(L38,'points clubs'!$A$2:$B$71,2,FALSE))</f>
        <v>6</v>
      </c>
      <c r="O38" s="43"/>
      <c r="P38" s="25">
        <f>IF(O38="",0,VLOOKUP(O38,'points ind'!$A$2:$B$71,2,FALSE))</f>
        <v>0</v>
      </c>
      <c r="Q38" s="48">
        <f>IF(O38="",0,VLOOKUP(O38,'points clubs'!$A$2:$B$71,2,FALSE))</f>
        <v>0</v>
      </c>
      <c r="R38" s="43">
        <v>40</v>
      </c>
      <c r="S38" s="25">
        <f>IF(R38="",0,VLOOKUP(R38,'points ind'!$A$2:$B$71,2,FALSE))</f>
        <v>0</v>
      </c>
      <c r="T38" s="48">
        <f>IF(R38="",0,VLOOKUP(R38,'points clubs'!$A$2:$B$71,2,FALSE))</f>
        <v>0</v>
      </c>
      <c r="U38" s="43"/>
      <c r="V38" s="25">
        <f>IF(U38="",0,VLOOKUP(U38,'points ind'!$A$2:$B$71,2,FALSE))</f>
        <v>0</v>
      </c>
      <c r="W38" s="48">
        <f>IF(U38="",0,VLOOKUP(U38,'points clubs'!$A$2:$B$71,2,FALSE))</f>
        <v>0</v>
      </c>
      <c r="X38" s="43"/>
      <c r="Y38" s="25">
        <f>IF(X38="",0,VLOOKUP(X38,'points ind'!$A$2:$B$71,2,FALSE))</f>
        <v>0</v>
      </c>
      <c r="Z38" s="48">
        <f>IF(X38="",0,VLOOKUP(X38,'points clubs'!$A$2:$B$71,2,FALSE))</f>
        <v>0</v>
      </c>
      <c r="AA38" s="43">
        <v>20</v>
      </c>
      <c r="AB38" s="25">
        <f>IF(AA38="",0,VLOOKUP(AA38,'points ind'!$A$2:$B$71,2,FALSE))</f>
        <v>32</v>
      </c>
      <c r="AC38" s="48">
        <f>IF(AA38="",0,VLOOKUP(AA38,'points clubs'!$A$2:$B$71,2,FALSE))</f>
        <v>2</v>
      </c>
      <c r="AD38" s="149">
        <v>32</v>
      </c>
      <c r="AE38" s="25">
        <f>IF(AD38="",0,VLOOKUP(AD38,'points ind'!$A$2:$B$71,2,FALSE))</f>
        <v>8</v>
      </c>
      <c r="AF38" s="48">
        <f>IF(AD38="",0,VLOOKUP(AD38,'points clubs'!$A$2:$B$71,2,FALSE))</f>
        <v>0</v>
      </c>
      <c r="AG38" s="149">
        <v>24</v>
      </c>
      <c r="AH38" s="25">
        <f>IF(AG38="",0,VLOOKUP(AG38,'points ind'!$A$2:$B$71,2,FALSE))</f>
        <v>24</v>
      </c>
      <c r="AI38" s="48">
        <f>IF(AG38="",0,VLOOKUP(AG38,'points clubs'!$A$2:$B$71,2,FALSE))</f>
        <v>0</v>
      </c>
      <c r="AJ38" s="33">
        <f>G38+J38+L38+N38+P38+R38+T38+V38+Z38</f>
        <v>70</v>
      </c>
      <c r="AK38" s="71">
        <f>RANK(AJ38,$AJ$10:$AJ$80,0)</f>
        <v>48</v>
      </c>
      <c r="AL38" s="257">
        <f>IF(AG38&gt;0,(LARGE((G38,M38,P38,S38,V38,Y38,AB38,AE38),1)+LARGE((G38,M38,P38,S38,V38,Y38,AB38,AE38),2)+LARGE((G38,M38,P38,S38,V38,Y38,AB38,AE38),3)+LARGE((G38,M38,P38,S38,V38,Y38,AB38,AE38),4)+AH38),(LARGE((G38,M38,P38,S38,V38,Y38,AB38,AE38),1)+LARGE((G38,M38,P38,S38,V38,Y38,AB38,AE38),2)+LARGE((G38,M38,P38,S38,V38,Y38,AB38,AE38),3)+LARGE((G38,M38,P38,S38,V38,Y38,AB38,AE38),4)+LARGE((G38,M38,P38,S38,V38,Y38,AB38,AE38),5)))</f>
        <v>106</v>
      </c>
      <c r="AM38" s="258">
        <f t="shared" si="3"/>
        <v>29</v>
      </c>
      <c r="AN38" s="64">
        <f t="shared" si="4"/>
        <v>0</v>
      </c>
      <c r="AO38" s="31">
        <f t="shared" si="5"/>
        <v>0</v>
      </c>
      <c r="AP38" s="31">
        <f t="shared" si="6"/>
        <v>0</v>
      </c>
      <c r="AQ38" s="31">
        <f t="shared" si="7"/>
        <v>0</v>
      </c>
      <c r="AR38" s="31">
        <f t="shared" si="8"/>
        <v>0</v>
      </c>
      <c r="AS38" s="31">
        <f t="shared" si="9"/>
        <v>0</v>
      </c>
      <c r="AT38" s="31">
        <f t="shared" si="10"/>
        <v>0</v>
      </c>
      <c r="AU38" s="31">
        <f t="shared" si="11"/>
        <v>0</v>
      </c>
      <c r="AV38" s="31">
        <f t="shared" si="12"/>
        <v>0</v>
      </c>
      <c r="AW38" s="31">
        <f t="shared" si="13"/>
        <v>0</v>
      </c>
      <c r="AX38" s="31">
        <f t="shared" si="14"/>
        <v>8</v>
      </c>
      <c r="AY38" s="31">
        <f t="shared" si="15"/>
        <v>0</v>
      </c>
      <c r="AZ38" s="31">
        <f t="shared" si="16"/>
        <v>0</v>
      </c>
      <c r="BA38" s="31">
        <f t="shared" si="17"/>
        <v>0</v>
      </c>
      <c r="BB38" s="32">
        <f t="shared" si="18"/>
        <v>0</v>
      </c>
      <c r="BC38" s="226">
        <f t="shared" si="19"/>
        <v>0</v>
      </c>
    </row>
    <row r="39" spans="1:57" s="58" customFormat="1" ht="15.75" thickBot="1" x14ac:dyDescent="0.3">
      <c r="A39" s="21">
        <f t="shared" si="2"/>
        <v>30</v>
      </c>
      <c r="B39" s="106" t="s">
        <v>183</v>
      </c>
      <c r="C39" s="95">
        <v>2001</v>
      </c>
      <c r="D39" s="95" t="s">
        <v>41</v>
      </c>
      <c r="E39" s="104">
        <v>2650201</v>
      </c>
      <c r="F39" s="87">
        <v>25</v>
      </c>
      <c r="G39" s="44">
        <f>IF(F39="",0,VLOOKUP(F39,'points ind'!$A$2:$B$52,2,FALSE))</f>
        <v>22</v>
      </c>
      <c r="H39" s="49">
        <f>IF(F39="",0,VLOOKUP(F39,'points clubs'!$A$2:$B$51,2,FALSE))</f>
        <v>0</v>
      </c>
      <c r="I39" s="148"/>
      <c r="J39" s="56">
        <f>IF(I39="",0,VLOOKUP(I39,'points ind'!$A$2:$B$52,2,FALSE))</f>
        <v>0</v>
      </c>
      <c r="K39" s="57">
        <f>IF(I39="",0,VLOOKUP(I39,'points clubs'!$A$2:$B$51,2,FALSE))</f>
        <v>0</v>
      </c>
      <c r="L39" s="149">
        <v>26</v>
      </c>
      <c r="M39" s="25">
        <f>IF(L39="",0,VLOOKUP(L39,'points ind'!$A$2:$B$71,2,FALSE))</f>
        <v>20</v>
      </c>
      <c r="N39" s="48">
        <f>IF(L39="",0,VLOOKUP(L39,'points clubs'!$A$2:$B$71,2,FALSE))</f>
        <v>0</v>
      </c>
      <c r="O39" s="149">
        <v>36</v>
      </c>
      <c r="P39" s="25">
        <f>IF(O39="",0,VLOOKUP(O39,'points ind'!$A$2:$B$71,2,FALSE))</f>
        <v>0</v>
      </c>
      <c r="Q39" s="48">
        <f>IF(O39="",0,VLOOKUP(O39,'points clubs'!$A$2:$B$71,2,FALSE))</f>
        <v>0</v>
      </c>
      <c r="R39" s="149">
        <v>45</v>
      </c>
      <c r="S39" s="25">
        <f>IF(R39="",0,VLOOKUP(R39,'points ind'!$A$2:$B$71,2,FALSE))</f>
        <v>0</v>
      </c>
      <c r="T39" s="48">
        <f>IF(R39="",0,VLOOKUP(R39,'points clubs'!$A$2:$B$71,2,FALSE))</f>
        <v>0</v>
      </c>
      <c r="U39" s="43"/>
      <c r="V39" s="25">
        <f>IF(U39="",0,VLOOKUP(U39,'points ind'!$A$2:$B$71,2,FALSE))</f>
        <v>0</v>
      </c>
      <c r="W39" s="48">
        <f>IF(U39="",0,VLOOKUP(U39,'points clubs'!$A$2:$B$71,2,FALSE))</f>
        <v>0</v>
      </c>
      <c r="X39" s="43">
        <v>29</v>
      </c>
      <c r="Y39" s="25">
        <f>IF(X39="",0,VLOOKUP(X39,'points ind'!$A$2:$B$71,2,FALSE))</f>
        <v>14</v>
      </c>
      <c r="Z39" s="48">
        <f>IF(X39="",0,VLOOKUP(X39,'points clubs'!$A$2:$B$71,2,FALSE))</f>
        <v>0</v>
      </c>
      <c r="AA39" s="43">
        <v>27</v>
      </c>
      <c r="AB39" s="25">
        <f>IF(AA39="",0,VLOOKUP(AA39,'points ind'!$A$2:$B$71,2,FALSE))</f>
        <v>18</v>
      </c>
      <c r="AC39" s="48">
        <f>IF(AA39="",0,VLOOKUP(AA39,'points clubs'!$A$2:$B$71,2,FALSE))</f>
        <v>0</v>
      </c>
      <c r="AD39" s="43">
        <v>16</v>
      </c>
      <c r="AE39" s="25">
        <f>IF(AD39="",0,VLOOKUP(AD39,'points ind'!$A$2:$B$71,2,FALSE))</f>
        <v>40</v>
      </c>
      <c r="AF39" s="48">
        <f>IF(AD39="",0,VLOOKUP(AD39,'points clubs'!$A$2:$B$71,2,FALSE))</f>
        <v>10</v>
      </c>
      <c r="AG39" s="43">
        <v>43</v>
      </c>
      <c r="AH39" s="25">
        <f>IF(AG39="",0,VLOOKUP(AG39,'points ind'!$A$2:$B$71,2,FALSE))</f>
        <v>0</v>
      </c>
      <c r="AI39" s="48">
        <f>IF(AG39="",0,VLOOKUP(AG39,'points clubs'!$A$2:$B$71,2,FALSE))</f>
        <v>0</v>
      </c>
      <c r="AJ39" s="33">
        <f>G39+J39+M39+P39+S39+V39+Y39+AB39+AE39+AH39</f>
        <v>114</v>
      </c>
      <c r="AK39" s="71">
        <f>RANK(AJ39,$AJ$10:$AJ$73,0)</f>
        <v>33</v>
      </c>
      <c r="AL39" s="257">
        <f>IF(AG39&gt;0,(LARGE((G39,M39,P39,S39,V39,Y39,AB39,AE39),1)+LARGE((G39,M39,P39,S39,V39,Y39,AB39,AE39),2)+LARGE((G39,M39,P39,S39,V39,Y39,AB39,AE39),3)+LARGE((G39,M39,P39,S39,V39,Y39,AB39,AE39),4)+AH39),(LARGE((G39,M39,P39,S39,V39,Y39,AB39,AE39),1)+LARGE((G39,M39,P39,S39,V39,Y39,AB39,AE39),2)+LARGE((G39,M39,P39,S39,V39,Y39,AB39,AE39),3)+LARGE((G39,M39,P39,S39,V39,Y39,AB39,AE39),4)+LARGE((G39,M39,P39,S39,V39,Y39,AB39,AE39),5)))</f>
        <v>100</v>
      </c>
      <c r="AM39" s="258">
        <f t="shared" si="3"/>
        <v>30</v>
      </c>
      <c r="AN39" s="64">
        <f t="shared" si="4"/>
        <v>0</v>
      </c>
      <c r="AO39" s="31">
        <f t="shared" si="5"/>
        <v>0</v>
      </c>
      <c r="AP39" s="31">
        <f t="shared" si="6"/>
        <v>0</v>
      </c>
      <c r="AQ39" s="31">
        <f t="shared" si="7"/>
        <v>0</v>
      </c>
      <c r="AR39" s="31">
        <f t="shared" si="8"/>
        <v>10</v>
      </c>
      <c r="AS39" s="31">
        <f t="shared" si="9"/>
        <v>0</v>
      </c>
      <c r="AT39" s="31">
        <f t="shared" si="10"/>
        <v>0</v>
      </c>
      <c r="AU39" s="31">
        <f t="shared" si="11"/>
        <v>0</v>
      </c>
      <c r="AV39" s="31">
        <f t="shared" si="12"/>
        <v>0</v>
      </c>
      <c r="AW39" s="31">
        <f t="shared" si="13"/>
        <v>0</v>
      </c>
      <c r="AX39" s="31">
        <f t="shared" si="14"/>
        <v>0</v>
      </c>
      <c r="AY39" s="31">
        <f t="shared" si="15"/>
        <v>0</v>
      </c>
      <c r="AZ39" s="31">
        <f t="shared" si="16"/>
        <v>0</v>
      </c>
      <c r="BA39" s="31">
        <f t="shared" si="17"/>
        <v>0</v>
      </c>
      <c r="BB39" s="32">
        <f t="shared" si="18"/>
        <v>0</v>
      </c>
      <c r="BC39" s="226">
        <f t="shared" si="19"/>
        <v>0</v>
      </c>
    </row>
    <row r="40" spans="1:57" s="58" customFormat="1" ht="15.75" thickBot="1" x14ac:dyDescent="0.3">
      <c r="A40" s="21">
        <f t="shared" si="2"/>
        <v>31</v>
      </c>
      <c r="B40" s="89" t="s">
        <v>182</v>
      </c>
      <c r="C40" s="95">
        <v>2001</v>
      </c>
      <c r="D40" s="95" t="s">
        <v>15</v>
      </c>
      <c r="E40" s="104">
        <v>2660294</v>
      </c>
      <c r="F40" s="87">
        <v>24</v>
      </c>
      <c r="G40" s="44">
        <f>IF(F40="",0,VLOOKUP(F40,'points ind'!$A$2:$B$52,2,FALSE))</f>
        <v>24</v>
      </c>
      <c r="H40" s="49">
        <f>IF(F40="",0,VLOOKUP(F40,'points clubs'!$A$2:$B$51,2,FALSE))</f>
        <v>0</v>
      </c>
      <c r="I40" s="55"/>
      <c r="J40" s="56">
        <f>IF(I40="",0,VLOOKUP(I40,'points ind'!$A$2:$B$52,2,FALSE))</f>
        <v>0</v>
      </c>
      <c r="K40" s="57">
        <f>IF(I40="",0,VLOOKUP(I40,'points clubs'!$A$2:$B$51,2,FALSE))</f>
        <v>0</v>
      </c>
      <c r="L40" s="43">
        <v>27</v>
      </c>
      <c r="M40" s="25">
        <f>IF(L40="",0,VLOOKUP(L40,'points ind'!$A$2:$B$71,2,FALSE))</f>
        <v>18</v>
      </c>
      <c r="N40" s="48">
        <f>IF(L40="",0,VLOOKUP(L40,'points clubs'!$A$2:$B$71,2,FALSE))</f>
        <v>0</v>
      </c>
      <c r="O40" s="43">
        <v>31</v>
      </c>
      <c r="P40" s="25">
        <f>IF(O40="",0,VLOOKUP(O40,'points ind'!$A$2:$B$71,2,FALSE))</f>
        <v>10</v>
      </c>
      <c r="Q40" s="48">
        <f>IF(O40="",0,VLOOKUP(O40,'points clubs'!$A$2:$B$71,2,FALSE))</f>
        <v>0</v>
      </c>
      <c r="R40" s="43">
        <v>43</v>
      </c>
      <c r="S40" s="25">
        <f>IF(R40="",0,VLOOKUP(R40,'points ind'!$A$2:$B$71,2,FALSE))</f>
        <v>0</v>
      </c>
      <c r="T40" s="48">
        <f>IF(R40="",0,VLOOKUP(R40,'points clubs'!$A$2:$B$71,2,FALSE))</f>
        <v>0</v>
      </c>
      <c r="U40" s="43">
        <v>17</v>
      </c>
      <c r="V40" s="25">
        <f>IF(U40="",0,VLOOKUP(U40,'points ind'!$A$2:$B$71,2,FALSE))</f>
        <v>38</v>
      </c>
      <c r="W40" s="48">
        <f>IF(U40="",0,VLOOKUP(U40,'points clubs'!$A$2:$B$71,2,FALSE))</f>
        <v>8</v>
      </c>
      <c r="X40" s="43">
        <v>32</v>
      </c>
      <c r="Y40" s="25">
        <f>IF(X40="",0,VLOOKUP(X40,'points ind'!$A$2:$B$71,2,FALSE))</f>
        <v>8</v>
      </c>
      <c r="Z40" s="48">
        <f>IF(X40="",0,VLOOKUP(X40,'points clubs'!$A$2:$B$71,2,FALSE))</f>
        <v>0</v>
      </c>
      <c r="AA40" s="43">
        <v>32</v>
      </c>
      <c r="AB40" s="25">
        <f>IF(AA40="",0,VLOOKUP(AA40,'points ind'!$A$2:$B$71,2,FALSE))</f>
        <v>8</v>
      </c>
      <c r="AC40" s="48">
        <f>IF(AA40="",0,VLOOKUP(AA40,'points clubs'!$A$2:$B$71,2,FALSE))</f>
        <v>0</v>
      </c>
      <c r="AD40" s="43">
        <v>43</v>
      </c>
      <c r="AE40" s="25">
        <f>IF(AD40="",0,VLOOKUP(AD40,'points ind'!$A$2:$B$71,2,FALSE))</f>
        <v>0</v>
      </c>
      <c r="AF40" s="48">
        <f>IF(AD40="",0,VLOOKUP(AD40,'points clubs'!$A$2:$B$71,2,FALSE))</f>
        <v>0</v>
      </c>
      <c r="AG40" s="43"/>
      <c r="AH40" s="25">
        <f>IF(AG40="",0,VLOOKUP(AG40,'points ind'!$A$2:$B$71,2,FALSE))</f>
        <v>0</v>
      </c>
      <c r="AI40" s="48">
        <f>IF(AG40="",0,VLOOKUP(AG40,'points clubs'!$A$2:$B$71,2,FALSE))</f>
        <v>0</v>
      </c>
      <c r="AJ40" s="33">
        <f t="shared" ref="AJ40:AJ45" si="22">G40+J40+L40+N40+P40+R40+T40+V40+Z40</f>
        <v>142</v>
      </c>
      <c r="AK40" s="71">
        <f t="shared" ref="AK40:AK45" si="23">RANK(AJ40,$AJ$10:$AJ$80,0)</f>
        <v>27</v>
      </c>
      <c r="AL40" s="257">
        <f>IF(AG40&gt;0,(LARGE((G40,M40,P40,S40,V40,Y40,AB40,AE40),1)+LARGE((G40,M40,P40,S40,V40,Y40,AB40,AE40),2)+LARGE((G40,M40,P40,S40,V40,Y40,AB40,AE40),3)+LARGE((G40,M40,P40,S40,V40,Y40,AB40,AE40),4)+AH40),(LARGE((G40,M40,P40,S40,V40,Y40,AB40,AE40),1)+LARGE((G40,M40,P40,S40,V40,Y40,AB40,AE40),2)+LARGE((G40,M40,P40,S40,V40,Y40,AB40,AE40),3)+LARGE((G40,M40,P40,S40,V40,Y40,AB40,AE40),4)+LARGE((G40,M40,P40,S40,V40,Y40,AB40,AE40),5)))</f>
        <v>98</v>
      </c>
      <c r="AM40" s="258">
        <f t="shared" si="3"/>
        <v>31</v>
      </c>
      <c r="AN40" s="64">
        <f t="shared" si="4"/>
        <v>0</v>
      </c>
      <c r="AO40" s="31">
        <f t="shared" si="5"/>
        <v>0</v>
      </c>
      <c r="AP40" s="31">
        <f t="shared" si="6"/>
        <v>0</v>
      </c>
      <c r="AQ40" s="31">
        <f t="shared" si="7"/>
        <v>0</v>
      </c>
      <c r="AR40" s="31">
        <f t="shared" si="8"/>
        <v>0</v>
      </c>
      <c r="AS40" s="31">
        <f t="shared" si="9"/>
        <v>8</v>
      </c>
      <c r="AT40" s="31">
        <f t="shared" si="10"/>
        <v>0</v>
      </c>
      <c r="AU40" s="31">
        <f t="shared" si="11"/>
        <v>0</v>
      </c>
      <c r="AV40" s="31">
        <f t="shared" si="12"/>
        <v>0</v>
      </c>
      <c r="AW40" s="31">
        <f t="shared" si="13"/>
        <v>0</v>
      </c>
      <c r="AX40" s="31">
        <f t="shared" si="14"/>
        <v>0</v>
      </c>
      <c r="AY40" s="31">
        <f t="shared" si="15"/>
        <v>0</v>
      </c>
      <c r="AZ40" s="31">
        <f t="shared" si="16"/>
        <v>0</v>
      </c>
      <c r="BA40" s="31">
        <f t="shared" si="17"/>
        <v>0</v>
      </c>
      <c r="BB40" s="32">
        <f t="shared" si="18"/>
        <v>0</v>
      </c>
      <c r="BC40" s="226">
        <f t="shared" si="19"/>
        <v>0</v>
      </c>
    </row>
    <row r="41" spans="1:57" s="58" customFormat="1" ht="15.75" thickBot="1" x14ac:dyDescent="0.3">
      <c r="A41" s="21">
        <f t="shared" si="2"/>
        <v>32</v>
      </c>
      <c r="B41" s="89" t="s">
        <v>214</v>
      </c>
      <c r="C41" s="95">
        <v>2001</v>
      </c>
      <c r="D41" s="95" t="s">
        <v>10</v>
      </c>
      <c r="E41" s="104">
        <v>2666102</v>
      </c>
      <c r="F41" s="87"/>
      <c r="G41" s="44">
        <f>IF(F41="",0,VLOOKUP(F41,'points ind'!$A$2:$B$52,2,FALSE))</f>
        <v>0</v>
      </c>
      <c r="H41" s="49">
        <f>IF(F41="",0,VLOOKUP(F41,'points clubs'!$A$2:$B$51,2,FALSE))</f>
        <v>0</v>
      </c>
      <c r="I41" s="55"/>
      <c r="J41" s="56">
        <f>IF(I41="",0,VLOOKUP(I41,'points ind'!$A$2:$B$52,2,FALSE))</f>
        <v>0</v>
      </c>
      <c r="K41" s="57">
        <f>IF(I41="",0,VLOOKUP(I41,'points clubs'!$A$2:$B$51,2,FALSE))</f>
        <v>0</v>
      </c>
      <c r="L41" s="43">
        <v>22</v>
      </c>
      <c r="M41" s="25">
        <f>IF(L41="",0,VLOOKUP(L41,'points ind'!$A$2:$B$71,2,FALSE))</f>
        <v>28</v>
      </c>
      <c r="N41" s="48">
        <f>IF(L41="",0,VLOOKUP(L41,'points clubs'!$A$2:$B$71,2,FALSE))</f>
        <v>0</v>
      </c>
      <c r="O41" s="43">
        <v>25</v>
      </c>
      <c r="P41" s="25">
        <f>IF(O41="",0,VLOOKUP(O41,'points ind'!$A$2:$B$71,2,FALSE))</f>
        <v>22</v>
      </c>
      <c r="Q41" s="48">
        <f>IF(O41="",0,VLOOKUP(O41,'points clubs'!$A$2:$B$71,2,FALSE))</f>
        <v>0</v>
      </c>
      <c r="R41" s="149">
        <v>31</v>
      </c>
      <c r="S41" s="25">
        <f>IF(R41="",0,VLOOKUP(R41,'points ind'!$A$2:$B$71,2,FALSE))</f>
        <v>10</v>
      </c>
      <c r="T41" s="48">
        <f>IF(R41="",0,VLOOKUP(R41,'points clubs'!$A$2:$B$71,2,FALSE))</f>
        <v>0</v>
      </c>
      <c r="U41" s="149">
        <v>26</v>
      </c>
      <c r="V41" s="25">
        <f>IF(U41="",0,VLOOKUP(U41,'points ind'!$A$2:$B$71,2,FALSE))</f>
        <v>20</v>
      </c>
      <c r="W41" s="48">
        <f>IF(U41="",0,VLOOKUP(U41,'points clubs'!$A$2:$B$71,2,FALSE))</f>
        <v>0</v>
      </c>
      <c r="X41" s="43">
        <v>33</v>
      </c>
      <c r="Y41" s="25">
        <f>IF(X41="",0,VLOOKUP(X41,'points ind'!$A$2:$B$71,2,FALSE))</f>
        <v>6</v>
      </c>
      <c r="Z41" s="48">
        <f>IF(X41="",0,VLOOKUP(X41,'points clubs'!$A$2:$B$71,2,FALSE))</f>
        <v>0</v>
      </c>
      <c r="AA41" s="149"/>
      <c r="AB41" s="25">
        <f>IF(AA41="",0,VLOOKUP(AA41,'points ind'!$A$2:$B$71,2,FALSE))</f>
        <v>0</v>
      </c>
      <c r="AC41" s="48">
        <f>IF(AA41="",0,VLOOKUP(AA41,'points clubs'!$A$2:$B$71,2,FALSE))</f>
        <v>0</v>
      </c>
      <c r="AD41" s="149">
        <v>28</v>
      </c>
      <c r="AE41" s="25">
        <f>IF(AD41="",0,VLOOKUP(AD41,'points ind'!$A$2:$B$71,2,FALSE))</f>
        <v>16</v>
      </c>
      <c r="AF41" s="48">
        <f>IF(AD41="",0,VLOOKUP(AD41,'points clubs'!$A$2:$B$71,2,FALSE))</f>
        <v>0</v>
      </c>
      <c r="AG41" s="149">
        <v>32</v>
      </c>
      <c r="AH41" s="25">
        <f>IF(AG41="",0,VLOOKUP(AG41,'points ind'!$A$2:$B$71,2,FALSE))</f>
        <v>8</v>
      </c>
      <c r="AI41" s="48">
        <f>IF(AG41="",0,VLOOKUP(AG41,'points clubs'!$A$2:$B$71,2,FALSE))</f>
        <v>0</v>
      </c>
      <c r="AJ41" s="33">
        <f t="shared" si="22"/>
        <v>95</v>
      </c>
      <c r="AK41" s="71">
        <f t="shared" si="23"/>
        <v>41</v>
      </c>
      <c r="AL41" s="257">
        <f>IF(AG41&gt;0,(LARGE((G41,M41,P41,S41,V41,Y41,AB41,AE41),1)+LARGE((G41,M41,P41,S41,V41,Y41,AB41,AE41),2)+LARGE((G41,M41,P41,S41,V41,Y41,AB41,AE41),3)+LARGE((G41,M41,P41,S41,V41,Y41,AB41,AE41),4)+AH41),(LARGE((G41,M41,P41,S41,V41,Y41,AB41,AE41),1)+LARGE((G41,M41,P41,S41,V41,Y41,AB41,AE41),2)+LARGE((G41,M41,P41,S41,V41,Y41,AB41,AE41),3)+LARGE((G41,M41,P41,S41,V41,Y41,AB41,AE41),4)+LARGE((G41,M41,P41,S41,V41,Y41,AB41,AE41),5)))</f>
        <v>94</v>
      </c>
      <c r="AM41" s="258">
        <f t="shared" si="3"/>
        <v>32</v>
      </c>
      <c r="AN41" s="64">
        <f t="shared" si="4"/>
        <v>0</v>
      </c>
      <c r="AO41" s="31">
        <f t="shared" si="5"/>
        <v>0</v>
      </c>
      <c r="AP41" s="31">
        <f t="shared" si="6"/>
        <v>0</v>
      </c>
      <c r="AQ41" s="31">
        <f t="shared" si="7"/>
        <v>0</v>
      </c>
      <c r="AR41" s="31">
        <f t="shared" si="8"/>
        <v>0</v>
      </c>
      <c r="AS41" s="31">
        <f t="shared" si="9"/>
        <v>0</v>
      </c>
      <c r="AT41" s="31">
        <f t="shared" si="10"/>
        <v>0</v>
      </c>
      <c r="AU41" s="31">
        <f t="shared" si="11"/>
        <v>0</v>
      </c>
      <c r="AV41" s="31">
        <f t="shared" si="12"/>
        <v>0</v>
      </c>
      <c r="AW41" s="31">
        <f t="shared" si="13"/>
        <v>0</v>
      </c>
      <c r="AX41" s="31">
        <f t="shared" si="14"/>
        <v>0</v>
      </c>
      <c r="AY41" s="31">
        <f t="shared" si="15"/>
        <v>0</v>
      </c>
      <c r="AZ41" s="31">
        <f t="shared" si="16"/>
        <v>0</v>
      </c>
      <c r="BA41" s="31">
        <f t="shared" si="17"/>
        <v>0</v>
      </c>
      <c r="BB41" s="32">
        <f t="shared" si="18"/>
        <v>0</v>
      </c>
      <c r="BC41" s="226">
        <f t="shared" si="19"/>
        <v>0</v>
      </c>
    </row>
    <row r="42" spans="1:57" s="58" customFormat="1" ht="15.75" thickBot="1" x14ac:dyDescent="0.3">
      <c r="A42" s="21">
        <f t="shared" ref="A42:A73" si="24">AM42</f>
        <v>32</v>
      </c>
      <c r="B42" s="89" t="s">
        <v>173</v>
      </c>
      <c r="C42" s="95">
        <v>2001</v>
      </c>
      <c r="D42" s="95" t="s">
        <v>18</v>
      </c>
      <c r="E42" s="104">
        <v>2649207</v>
      </c>
      <c r="F42" s="87">
        <v>15</v>
      </c>
      <c r="G42" s="44">
        <f>IF(F42="",0,VLOOKUP(F42,'points ind'!$A$2:$B$52,2,FALSE))</f>
        <v>42</v>
      </c>
      <c r="H42" s="49">
        <f>IF(F42="",0,VLOOKUP(F42,'points clubs'!$A$2:$B$51,2,FALSE))</f>
        <v>12</v>
      </c>
      <c r="I42" s="55"/>
      <c r="J42" s="56">
        <f>IF(I42="",0,VLOOKUP(I42,'points ind'!$A$2:$B$52,2,FALSE))</f>
        <v>0</v>
      </c>
      <c r="K42" s="57">
        <f>IF(I42="",0,VLOOKUP(I42,'points clubs'!$A$2:$B$51,2,FALSE))</f>
        <v>0</v>
      </c>
      <c r="L42" s="43">
        <v>24</v>
      </c>
      <c r="M42" s="25">
        <f>IF(L42="",0,VLOOKUP(L42,'points ind'!$A$2:$B$71,2,FALSE))</f>
        <v>24</v>
      </c>
      <c r="N42" s="48">
        <f>IF(L42="",0,VLOOKUP(L42,'points clubs'!$A$2:$B$71,2,FALSE))</f>
        <v>0</v>
      </c>
      <c r="O42" s="43">
        <v>34</v>
      </c>
      <c r="P42" s="25">
        <f>IF(O42="",0,VLOOKUP(O42,'points ind'!$A$2:$B$71,2,FALSE))</f>
        <v>4</v>
      </c>
      <c r="Q42" s="48">
        <f>IF(O42="",0,VLOOKUP(O42,'points clubs'!$A$2:$B$71,2,FALSE))</f>
        <v>0</v>
      </c>
      <c r="R42" s="43">
        <v>47</v>
      </c>
      <c r="S42" s="25">
        <f>IF(R42="",0,VLOOKUP(R42,'points ind'!$A$2:$B$71,2,FALSE))</f>
        <v>0</v>
      </c>
      <c r="T42" s="48">
        <f>IF(R42="",0,VLOOKUP(R42,'points clubs'!$A$2:$B$71,2,FALSE))</f>
        <v>0</v>
      </c>
      <c r="U42" s="43">
        <v>34</v>
      </c>
      <c r="V42" s="25">
        <f>IF(U42="",0,VLOOKUP(U42,'points ind'!$A$2:$B$71,2,FALSE))</f>
        <v>4</v>
      </c>
      <c r="W42" s="48">
        <f>IF(U42="",0,VLOOKUP(U42,'points clubs'!$A$2:$B$71,2,FALSE))</f>
        <v>0</v>
      </c>
      <c r="X42" s="43">
        <v>34</v>
      </c>
      <c r="Y42" s="25">
        <f>IF(X42="",0,VLOOKUP(X42,'points ind'!$A$2:$B$71,2,FALSE))</f>
        <v>4</v>
      </c>
      <c r="Z42" s="48">
        <f>IF(X42="",0,VLOOKUP(X42,'points clubs'!$A$2:$B$71,2,FALSE))</f>
        <v>0</v>
      </c>
      <c r="AA42" s="43">
        <v>24</v>
      </c>
      <c r="AB42" s="25">
        <f>IF(AA42="",0,VLOOKUP(AA42,'points ind'!$A$2:$B$71,2,FALSE))</f>
        <v>24</v>
      </c>
      <c r="AC42" s="48">
        <f>IF(AA42="",0,VLOOKUP(AA42,'points clubs'!$A$2:$B$71,2,FALSE))</f>
        <v>0</v>
      </c>
      <c r="AD42" s="43">
        <v>34</v>
      </c>
      <c r="AE42" s="25">
        <f>IF(AD42="",0,VLOOKUP(AD42,'points ind'!$A$2:$B$71,2,FALSE))</f>
        <v>4</v>
      </c>
      <c r="AF42" s="48">
        <f>IF(AD42="",0,VLOOKUP(AD42,'points clubs'!$A$2:$B$71,2,FALSE))</f>
        <v>0</v>
      </c>
      <c r="AG42" s="43">
        <v>41</v>
      </c>
      <c r="AH42" s="25">
        <f>IF(AG42="",0,VLOOKUP(AG42,'points ind'!$A$2:$B$71,2,FALSE))</f>
        <v>0</v>
      </c>
      <c r="AI42" s="48">
        <f>IF(AG42="",0,VLOOKUP(AG42,'points clubs'!$A$2:$B$71,2,FALSE))</f>
        <v>0</v>
      </c>
      <c r="AJ42" s="33">
        <f t="shared" si="22"/>
        <v>121</v>
      </c>
      <c r="AK42" s="71">
        <f t="shared" si="23"/>
        <v>31</v>
      </c>
      <c r="AL42" s="257">
        <f>IF(AG42&gt;0,(LARGE((G42,M42,P42,S42,V42,Y42,AB42,AE42),1)+LARGE((G42,M42,P42,S42,V42,Y42,AB42,AE42),2)+LARGE((G42,M42,P42,S42,V42,Y42,AB42,AE42),3)+LARGE((G42,M42,P42,S42,V42,Y42,AB42,AE42),4)+AH42),(LARGE((G42,M42,P42,S42,V42,Y42,AB42,AE42),1)+LARGE((G42,M42,P42,S42,V42,Y42,AB42,AE42),2)+LARGE((G42,M42,P42,S42,V42,Y42,AB42,AE42),3)+LARGE((G42,M42,P42,S42,V42,Y42,AB42,AE42),4)+LARGE((G42,M42,P42,S42,V42,Y42,AB42,AE42),5)))</f>
        <v>94</v>
      </c>
      <c r="AM42" s="258">
        <f t="shared" ref="AM42:AM73" si="25">RANK(AL42,$AL$10:$AL$82,0)</f>
        <v>32</v>
      </c>
      <c r="AN42" s="64">
        <f t="shared" ref="AN42:AN73" si="26">IF($D42="areches",SUM($H42,$K42,$N42,$Q42,$T42,$W42,$Z42,$AC42,$AF42,$AI42),0)</f>
        <v>0</v>
      </c>
      <c r="AO42" s="31">
        <f t="shared" ref="AO42:AO73" si="27">IF($D42="bauges",SUM($H42,$K42,$N42,$Q42,$T42,$W42,$Z42,$AC42,$AF42,$AI42),0)</f>
        <v>0</v>
      </c>
      <c r="AP42" s="31">
        <f t="shared" ref="AP42:AP73" si="28">IF($D42="bessans",SUM($H42,$K42,$N42,$Q42,$T42,$W42,$Z42,$AC42,$AF42,$AI42),0)</f>
        <v>0</v>
      </c>
      <c r="AQ42" s="31">
        <f t="shared" ref="AQ42:AQ73" si="29">IF($D42="bozel",SUM($H42,$K42,$N42,$Q42,$T42,$W42,$Z42,$AC42,$AF42,$AI42),0)</f>
        <v>0</v>
      </c>
      <c r="AR42" s="31">
        <f t="shared" ref="AR42:AR73" si="30">IF($D42="courchevel",SUM($H42,$K42,$N42,$Q42,$T42,$W42,$Z42,$AC42,$AF42,$AI42),0)</f>
        <v>0</v>
      </c>
      <c r="AS42" s="31">
        <f t="shared" ref="AS42:AS73" si="31">IF($D42="feclaz",SUM($H42,$K42,$N42,$Q42,$T42,$W42,$Z42,$AC42,$AF42,$AI42),0)</f>
        <v>0</v>
      </c>
      <c r="AT42" s="31">
        <f t="shared" ref="AT42:AT73" si="32">IF($D42="karellis",SUM($H42,$K42,$N42,$Q42,$T42,$W42,$Z42,$AC42,$AF42,$AI42),0)</f>
        <v>0</v>
      </c>
      <c r="AU42" s="31">
        <f t="shared" ref="AU42:AU73" si="33">IF($D42="menuires",SUM($H42,$K42,$N42,$Q42,$T42,$W42,$Z42,$AC42,$AF42,$AI42),0)</f>
        <v>0</v>
      </c>
      <c r="AV42" s="31">
        <f t="shared" ref="AV42:AV73" si="34">IF($D42="meribel",SUM($H42,$K42,$N42,$Q42,$T42,$W42,$Z42,$AC42,$AF42,$AI42),0)</f>
        <v>12</v>
      </c>
      <c r="AW42" s="31">
        <f t="shared" ref="AW42:AW73" si="35">IF($D42="monolithe",SUM($H42,$K42,$N42,$Q42,$T42,$W42,$Z42,$AC42,$AF42,$AI42),0)</f>
        <v>0</v>
      </c>
      <c r="AX42" s="31">
        <f t="shared" ref="AX42:AX73" si="36">IF($D42="peisey",SUM($H42,$K42,$N42,$Q42,$T42,$W42,$Z42,$AC42,$AF42,$AI42),0)</f>
        <v>0</v>
      </c>
      <c r="AY42" s="31">
        <f t="shared" ref="AY42:AY73" si="37">IF($D42="revard",SUM($H42,$K42,$N42,$Q42,$T42,$W42,$Z42,$AC42,$AF42,$AI42),0)</f>
        <v>0</v>
      </c>
      <c r="AZ42" s="31">
        <f t="shared" ref="AZ42:AZ73" si="38">IF($D42="saisies",SUM($H42,$K42,$N42,$Q42,$T42,$W42,$Z42,$AC42,$AF42,$AI42),0)</f>
        <v>0</v>
      </c>
      <c r="BA42" s="31">
        <f t="shared" ref="BA42:BA73" si="39">IF($D42="valcenis",SUM($H42,$K42,$N42,$Q42,$T42,$W42,$Z42,$AC42,$AF42,$AI42),0)</f>
        <v>0</v>
      </c>
      <c r="BB42" s="32">
        <f t="shared" ref="BB42:BB73" si="40">IF($D42="valloire",SUM($H42,$K42,$N42,$Q42,$T42,$W42,$Z42,$AC42,$AF42,$AI42),0)</f>
        <v>0</v>
      </c>
      <c r="BC42" s="226">
        <f t="shared" ref="BC42:BC73" si="41">IF($D42="naves",SUM($H42,$K42,$N42,$Q42,$T42,$W42,$Z42,$AC42,$AF42,$AI42),0)</f>
        <v>0</v>
      </c>
    </row>
    <row r="43" spans="1:57" s="50" customFormat="1" ht="15.75" thickBot="1" x14ac:dyDescent="0.3">
      <c r="A43" s="21">
        <f t="shared" si="24"/>
        <v>34</v>
      </c>
      <c r="B43" s="119" t="s">
        <v>381</v>
      </c>
      <c r="C43" s="135">
        <v>2002</v>
      </c>
      <c r="D43" s="135" t="s">
        <v>15</v>
      </c>
      <c r="E43" s="136">
        <v>2676037</v>
      </c>
      <c r="F43" s="87"/>
      <c r="G43" s="44">
        <f>IF(F43="",0,VLOOKUP(F43,'points ind'!$A$2:$B$52,2,FALSE))</f>
        <v>0</v>
      </c>
      <c r="H43" s="49">
        <f>IF(F43="",0,VLOOKUP(F43,'points clubs'!$A$2:$B$51,2,FALSE))</f>
        <v>0</v>
      </c>
      <c r="I43" s="55"/>
      <c r="J43" s="56">
        <f>IF(I43="",0,VLOOKUP(I43,'points ind'!$A$2:$B$52,2,FALSE))</f>
        <v>0</v>
      </c>
      <c r="K43" s="57">
        <f>IF(I43="",0,VLOOKUP(I43,'points clubs'!$A$2:$B$51,2,FALSE))</f>
        <v>0</v>
      </c>
      <c r="L43" s="43">
        <v>53</v>
      </c>
      <c r="M43" s="25">
        <f>IF(L43="",0,VLOOKUP(L43,'points ind'!$A$2:$B$71,2,FALSE))</f>
        <v>0</v>
      </c>
      <c r="N43" s="48">
        <f>IF(L43="",0,VLOOKUP(L43,'points clubs'!$A$2:$B$71,2,FALSE))</f>
        <v>0</v>
      </c>
      <c r="O43" s="43">
        <v>56</v>
      </c>
      <c r="P43" s="25">
        <f>IF(O43="",0,VLOOKUP(O43,'points ind'!$A$2:$B$71,2,FALSE))</f>
        <v>0</v>
      </c>
      <c r="Q43" s="48">
        <f>IF(O43="",0,VLOOKUP(O43,'points clubs'!$A$2:$B$71,2,FALSE))</f>
        <v>0</v>
      </c>
      <c r="R43" s="43">
        <v>57</v>
      </c>
      <c r="S43" s="25">
        <f>IF(R43="",0,VLOOKUP(R43,'points ind'!$A$2:$B$71,2,FALSE))</f>
        <v>0</v>
      </c>
      <c r="T43" s="48">
        <f>IF(R43="",0,VLOOKUP(R43,'points clubs'!$A$2:$B$71,2,FALSE))</f>
        <v>0</v>
      </c>
      <c r="U43" s="43">
        <v>49</v>
      </c>
      <c r="V43" s="25">
        <f>IF(U43="",0,VLOOKUP(U43,'points ind'!$A$2:$B$71,2,FALSE))</f>
        <v>0</v>
      </c>
      <c r="W43" s="48">
        <f>IF(U43="",0,VLOOKUP(U43,'points clubs'!$A$2:$B$71,2,FALSE))</f>
        <v>0</v>
      </c>
      <c r="X43" s="43">
        <v>50</v>
      </c>
      <c r="Y43" s="25">
        <f>IF(X43="",0,VLOOKUP(X43,'points ind'!$A$2:$B$71,2,FALSE))</f>
        <v>0</v>
      </c>
      <c r="Z43" s="48">
        <f>IF(X43="",0,VLOOKUP(X43,'points clubs'!$A$2:$B$71,2,FALSE))</f>
        <v>0</v>
      </c>
      <c r="AA43" s="43">
        <v>3</v>
      </c>
      <c r="AB43" s="25">
        <f>IF(AA43="",0,VLOOKUP(AA43,'points ind'!$A$2:$B$71,2,FALSE))</f>
        <v>90</v>
      </c>
      <c r="AC43" s="48">
        <f>IF(AA43="",0,VLOOKUP(AA43,'points clubs'!$A$2:$B$71,2,FALSE))</f>
        <v>80</v>
      </c>
      <c r="AD43" s="43">
        <v>41</v>
      </c>
      <c r="AE43" s="25">
        <f>IF(AD43="",0,VLOOKUP(AD43,'points ind'!$A$2:$B$71,2,FALSE))</f>
        <v>0</v>
      </c>
      <c r="AF43" s="48">
        <f>IF(AD43="",0,VLOOKUP(AD43,'points clubs'!$A$2:$B$71,2,FALSE))</f>
        <v>0</v>
      </c>
      <c r="AG43" s="43">
        <v>45</v>
      </c>
      <c r="AH43" s="25">
        <f>IF(AG43="",0,VLOOKUP(AG43,'points ind'!$A$2:$B$71,2,FALSE))</f>
        <v>0</v>
      </c>
      <c r="AI43" s="48">
        <f>IF(AG43="",0,VLOOKUP(AG43,'points clubs'!$A$2:$B$71,2,FALSE))</f>
        <v>0</v>
      </c>
      <c r="AJ43" s="33">
        <f t="shared" si="22"/>
        <v>110</v>
      </c>
      <c r="AK43" s="71">
        <f t="shared" si="23"/>
        <v>35</v>
      </c>
      <c r="AL43" s="257">
        <f>IF(AG43&gt;0,(LARGE((G43,M43,P43,S43,V43,Y43,AB43,AE43),1)+LARGE((G43,M43,P43,S43,V43,Y43,AB43,AE43),2)+LARGE((G43,M43,P43,S43,V43,Y43,AB43,AE43),3)+LARGE((G43,M43,P43,S43,V43,Y43,AB43,AE43),4)+AH43),(LARGE((G43,M43,P43,S43,V43,Y43,AB43,AE43),1)+LARGE((G43,M43,P43,S43,V43,Y43,AB43,AE43),2)+LARGE((G43,M43,P43,S43,V43,Y43,AB43,AE43),3)+LARGE((G43,M43,P43,S43,V43,Y43,AB43,AE43),4)+LARGE((G43,M43,P43,S43,V43,Y43,AB43,AE43),5)))</f>
        <v>90</v>
      </c>
      <c r="AM43" s="258">
        <f t="shared" si="25"/>
        <v>34</v>
      </c>
      <c r="AN43" s="64">
        <f t="shared" si="26"/>
        <v>0</v>
      </c>
      <c r="AO43" s="31">
        <f t="shared" si="27"/>
        <v>0</v>
      </c>
      <c r="AP43" s="31">
        <f t="shared" si="28"/>
        <v>0</v>
      </c>
      <c r="AQ43" s="31">
        <f t="shared" si="29"/>
        <v>0</v>
      </c>
      <c r="AR43" s="31">
        <f t="shared" si="30"/>
        <v>0</v>
      </c>
      <c r="AS43" s="31">
        <f t="shared" si="31"/>
        <v>80</v>
      </c>
      <c r="AT43" s="31">
        <f t="shared" si="32"/>
        <v>0</v>
      </c>
      <c r="AU43" s="31">
        <f t="shared" si="33"/>
        <v>0</v>
      </c>
      <c r="AV43" s="31">
        <f t="shared" si="34"/>
        <v>0</v>
      </c>
      <c r="AW43" s="31">
        <f t="shared" si="35"/>
        <v>0</v>
      </c>
      <c r="AX43" s="31">
        <f t="shared" si="36"/>
        <v>0</v>
      </c>
      <c r="AY43" s="31">
        <f t="shared" si="37"/>
        <v>0</v>
      </c>
      <c r="AZ43" s="31">
        <f t="shared" si="38"/>
        <v>0</v>
      </c>
      <c r="BA43" s="31">
        <f t="shared" si="39"/>
        <v>0</v>
      </c>
      <c r="BB43" s="32">
        <f t="shared" si="40"/>
        <v>0</v>
      </c>
      <c r="BC43" s="226">
        <f t="shared" si="41"/>
        <v>0</v>
      </c>
      <c r="BD43" s="58"/>
      <c r="BE43" s="58"/>
    </row>
    <row r="44" spans="1:57" s="50" customFormat="1" ht="15.75" thickBot="1" x14ac:dyDescent="0.3">
      <c r="A44" s="21">
        <f t="shared" si="24"/>
        <v>34</v>
      </c>
      <c r="B44" s="99" t="s">
        <v>218</v>
      </c>
      <c r="C44" s="95">
        <v>2001</v>
      </c>
      <c r="D44" s="95" t="s">
        <v>15</v>
      </c>
      <c r="E44" s="104">
        <v>0</v>
      </c>
      <c r="F44" s="87"/>
      <c r="G44" s="44">
        <f>IF(F44="",0,VLOOKUP(F44,'points ind'!$A$2:$B$52,2,FALSE))</f>
        <v>0</v>
      </c>
      <c r="H44" s="49">
        <f>IF(F44="",0,VLOOKUP(F44,'points clubs'!$A$2:$B$51,2,FALSE))</f>
        <v>0</v>
      </c>
      <c r="I44" s="55"/>
      <c r="J44" s="56">
        <f>IF(I44="",0,VLOOKUP(I44,'points ind'!$A$2:$B$52,2,FALSE))</f>
        <v>0</v>
      </c>
      <c r="K44" s="57">
        <f>IF(I44="",0,VLOOKUP(I44,'points clubs'!$A$2:$B$51,2,FALSE))</f>
        <v>0</v>
      </c>
      <c r="L44" s="43">
        <v>41</v>
      </c>
      <c r="M44" s="25">
        <f>IF(L44="",0,VLOOKUP(L44,'points ind'!$A$2:$B$71,2,FALSE))</f>
        <v>0</v>
      </c>
      <c r="N44" s="48">
        <f>IF(L44="",0,VLOOKUP(L44,'points clubs'!$A$2:$B$71,2,FALSE))</f>
        <v>0</v>
      </c>
      <c r="O44" s="43"/>
      <c r="P44" s="25">
        <f>IF(O44="",0,VLOOKUP(O44,'points ind'!$A$2:$B$71,2,FALSE))</f>
        <v>0</v>
      </c>
      <c r="Q44" s="48">
        <f>IF(O44="",0,VLOOKUP(O44,'points clubs'!$A$2:$B$71,2,FALSE))</f>
        <v>0</v>
      </c>
      <c r="R44" s="149">
        <v>20</v>
      </c>
      <c r="S44" s="25">
        <f>IF(R44="",0,VLOOKUP(R44,'points ind'!$A$2:$B$71,2,FALSE))</f>
        <v>32</v>
      </c>
      <c r="T44" s="48">
        <f>IF(R44="",0,VLOOKUP(R44,'points clubs'!$A$2:$B$71,2,FALSE))</f>
        <v>2</v>
      </c>
      <c r="U44" s="149"/>
      <c r="V44" s="25">
        <f>IF(U44="",0,VLOOKUP(U44,'points ind'!$A$2:$B$71,2,FALSE))</f>
        <v>0</v>
      </c>
      <c r="W44" s="48">
        <f>IF(U44="",0,VLOOKUP(U44,'points clubs'!$A$2:$B$71,2,FALSE))</f>
        <v>0</v>
      </c>
      <c r="X44" s="149">
        <v>22</v>
      </c>
      <c r="Y44" s="25">
        <f>IF(X44="",0,VLOOKUP(X44,'points ind'!$A$2:$B$71,2,FALSE))</f>
        <v>28</v>
      </c>
      <c r="Z44" s="48">
        <f>IF(X44="",0,VLOOKUP(X44,'points clubs'!$A$2:$B$71,2,FALSE))</f>
        <v>0</v>
      </c>
      <c r="AA44" s="43">
        <v>26</v>
      </c>
      <c r="AB44" s="25">
        <f>IF(AA44="",0,VLOOKUP(AA44,'points ind'!$A$2:$B$71,2,FALSE))</f>
        <v>20</v>
      </c>
      <c r="AC44" s="48">
        <f>IF(AA44="",0,VLOOKUP(AA44,'points clubs'!$A$2:$B$71,2,FALSE))</f>
        <v>0</v>
      </c>
      <c r="AD44" s="43"/>
      <c r="AE44" s="25">
        <f>IF(AD44="",0,VLOOKUP(AD44,'points ind'!$A$2:$B$71,2,FALSE))</f>
        <v>0</v>
      </c>
      <c r="AF44" s="48">
        <f>IF(AD44="",0,VLOOKUP(AD44,'points clubs'!$A$2:$B$71,2,FALSE))</f>
        <v>0</v>
      </c>
      <c r="AG44" s="43">
        <v>31</v>
      </c>
      <c r="AH44" s="25">
        <f>IF(AG44="",0,VLOOKUP(AG44,'points ind'!$A$2:$B$71,2,FALSE))</f>
        <v>10</v>
      </c>
      <c r="AI44" s="48">
        <f>IF(AG44="",0,VLOOKUP(AG44,'points clubs'!$A$2:$B$71,2,FALSE))</f>
        <v>0</v>
      </c>
      <c r="AJ44" s="33">
        <f t="shared" si="22"/>
        <v>63</v>
      </c>
      <c r="AK44" s="71">
        <f t="shared" si="23"/>
        <v>49</v>
      </c>
      <c r="AL44" s="257">
        <f>IF(AG44&gt;0,(LARGE((G44,M44,P44,S44,V44,Y44,AB44,AE44),1)+LARGE((G44,M44,P44,S44,V44,Y44,AB44,AE44),2)+LARGE((G44,M44,P44,S44,V44,Y44,AB44,AE44),3)+LARGE((G44,M44,P44,S44,V44,Y44,AB44,AE44),4)+AH44),(LARGE((G44,M44,P44,S44,V44,Y44,AB44,AE44),1)+LARGE((G44,M44,P44,S44,V44,Y44,AB44,AE44),2)+LARGE((G44,M44,P44,S44,V44,Y44,AB44,AE44),3)+LARGE((G44,M44,P44,S44,V44,Y44,AB44,AE44),4)+LARGE((G44,M44,P44,S44,V44,Y44,AB44,AE44),5)))</f>
        <v>90</v>
      </c>
      <c r="AM44" s="258">
        <f t="shared" si="25"/>
        <v>34</v>
      </c>
      <c r="AN44" s="64">
        <f t="shared" si="26"/>
        <v>0</v>
      </c>
      <c r="AO44" s="31">
        <f t="shared" si="27"/>
        <v>0</v>
      </c>
      <c r="AP44" s="31">
        <f t="shared" si="28"/>
        <v>0</v>
      </c>
      <c r="AQ44" s="31">
        <f t="shared" si="29"/>
        <v>0</v>
      </c>
      <c r="AR44" s="31">
        <f t="shared" si="30"/>
        <v>0</v>
      </c>
      <c r="AS44" s="31">
        <f t="shared" si="31"/>
        <v>2</v>
      </c>
      <c r="AT44" s="31">
        <f t="shared" si="32"/>
        <v>0</v>
      </c>
      <c r="AU44" s="31">
        <f t="shared" si="33"/>
        <v>0</v>
      </c>
      <c r="AV44" s="31">
        <f t="shared" si="34"/>
        <v>0</v>
      </c>
      <c r="AW44" s="31">
        <f t="shared" si="35"/>
        <v>0</v>
      </c>
      <c r="AX44" s="31">
        <f t="shared" si="36"/>
        <v>0</v>
      </c>
      <c r="AY44" s="31">
        <f t="shared" si="37"/>
        <v>0</v>
      </c>
      <c r="AZ44" s="31">
        <f t="shared" si="38"/>
        <v>0</v>
      </c>
      <c r="BA44" s="31">
        <f t="shared" si="39"/>
        <v>0</v>
      </c>
      <c r="BB44" s="32">
        <f t="shared" si="40"/>
        <v>0</v>
      </c>
      <c r="BC44" s="226">
        <f t="shared" si="41"/>
        <v>0</v>
      </c>
      <c r="BD44" s="58"/>
      <c r="BE44" s="58"/>
    </row>
    <row r="45" spans="1:57" s="50" customFormat="1" ht="15.75" thickBot="1" x14ac:dyDescent="0.3">
      <c r="A45" s="21">
        <f t="shared" si="24"/>
        <v>36</v>
      </c>
      <c r="B45" s="121" t="s">
        <v>181</v>
      </c>
      <c r="C45" s="112">
        <v>2002</v>
      </c>
      <c r="D45" s="112" t="s">
        <v>17</v>
      </c>
      <c r="E45" s="118">
        <v>2660237</v>
      </c>
      <c r="F45" s="87">
        <v>23</v>
      </c>
      <c r="G45" s="44">
        <f>IF(F45="",0,VLOOKUP(F45,'points ind'!$A$2:$B$52,2,FALSE))</f>
        <v>26</v>
      </c>
      <c r="H45" s="49">
        <f>IF(F45="",0,VLOOKUP(F45,'points clubs'!$A$2:$B$51,2,FALSE))</f>
        <v>0</v>
      </c>
      <c r="I45" s="55"/>
      <c r="J45" s="56">
        <f>IF(I45="",0,VLOOKUP(I45,'points ind'!$A$2:$B$52,2,FALSE))</f>
        <v>0</v>
      </c>
      <c r="K45" s="57">
        <f>IF(I45="",0,VLOOKUP(I45,'points clubs'!$A$2:$B$51,2,FALSE))</f>
        <v>0</v>
      </c>
      <c r="L45" s="43">
        <v>34</v>
      </c>
      <c r="M45" s="25">
        <f>IF(L45="",0,VLOOKUP(L45,'points ind'!$A$2:$B$71,2,FALSE))</f>
        <v>4</v>
      </c>
      <c r="N45" s="48">
        <f>IF(L45="",0,VLOOKUP(L45,'points clubs'!$A$2:$B$71,2,FALSE))</f>
        <v>0</v>
      </c>
      <c r="O45" s="43">
        <v>23</v>
      </c>
      <c r="P45" s="25">
        <f>IF(O45="",0,VLOOKUP(O45,'points ind'!$A$2:$B$71,2,FALSE))</f>
        <v>26</v>
      </c>
      <c r="Q45" s="48">
        <f>IF(O45="",0,VLOOKUP(O45,'points clubs'!$A$2:$B$71,2,FALSE))</f>
        <v>0</v>
      </c>
      <c r="R45" s="43">
        <v>37</v>
      </c>
      <c r="S45" s="25">
        <f>IF(R45="",0,VLOOKUP(R45,'points ind'!$A$2:$B$71,2,FALSE))</f>
        <v>0</v>
      </c>
      <c r="T45" s="48">
        <f>IF(R45="",0,VLOOKUP(R45,'points clubs'!$A$2:$B$71,2,FALSE))</f>
        <v>0</v>
      </c>
      <c r="U45" s="43">
        <v>28</v>
      </c>
      <c r="V45" s="25">
        <f>IF(U45="",0,VLOOKUP(U45,'points ind'!$A$2:$B$71,2,FALSE))</f>
        <v>16</v>
      </c>
      <c r="W45" s="48">
        <f>IF(U45="",0,VLOOKUP(U45,'points clubs'!$A$2:$B$71,2,FALSE))</f>
        <v>0</v>
      </c>
      <c r="X45" s="149">
        <v>27</v>
      </c>
      <c r="Y45" s="25">
        <f>IF(X45="",0,VLOOKUP(X45,'points ind'!$A$2:$B$71,2,FALSE))</f>
        <v>18</v>
      </c>
      <c r="Z45" s="48">
        <f>IF(X45="",0,VLOOKUP(X45,'points clubs'!$A$2:$B$71,2,FALSE))</f>
        <v>0</v>
      </c>
      <c r="AA45" s="149"/>
      <c r="AB45" s="25">
        <f>IF(AA45="",0,VLOOKUP(AA45,'points ind'!$A$2:$B$71,2,FALSE))</f>
        <v>0</v>
      </c>
      <c r="AC45" s="48">
        <f>IF(AA45="",0,VLOOKUP(AA45,'points clubs'!$A$2:$B$71,2,FALSE))</f>
        <v>0</v>
      </c>
      <c r="AD45" s="149">
        <v>33</v>
      </c>
      <c r="AE45" s="25">
        <f>IF(AD45="",0,VLOOKUP(AD45,'points ind'!$A$2:$B$71,2,FALSE))</f>
        <v>6</v>
      </c>
      <c r="AF45" s="48">
        <f>IF(AD45="",0,VLOOKUP(AD45,'points clubs'!$A$2:$B$71,2,FALSE))</f>
        <v>0</v>
      </c>
      <c r="AG45" s="149">
        <v>40</v>
      </c>
      <c r="AH45" s="25">
        <f>IF(AG45="",0,VLOOKUP(AG45,'points ind'!$A$2:$B$71,2,FALSE))</f>
        <v>0</v>
      </c>
      <c r="AI45" s="48">
        <f>IF(AG45="",0,VLOOKUP(AG45,'points clubs'!$A$2:$B$71,2,FALSE))</f>
        <v>0</v>
      </c>
      <c r="AJ45" s="33">
        <f t="shared" si="22"/>
        <v>139</v>
      </c>
      <c r="AK45" s="71">
        <f t="shared" si="23"/>
        <v>28</v>
      </c>
      <c r="AL45" s="257">
        <f>IF(AG45&gt;0,(LARGE((G45,M45,P45,S45,V45,Y45,AB45,AE45),1)+LARGE((G45,M45,P45,S45,V45,Y45,AB45,AE45),2)+LARGE((G45,M45,P45,S45,V45,Y45,AB45,AE45),3)+LARGE((G45,M45,P45,S45,V45,Y45,AB45,AE45),4)+AH45),(LARGE((G45,M45,P45,S45,V45,Y45,AB45,AE45),1)+LARGE((G45,M45,P45,S45,V45,Y45,AB45,AE45),2)+LARGE((G45,M45,P45,S45,V45,Y45,AB45,AE45),3)+LARGE((G45,M45,P45,S45,V45,Y45,AB45,AE45),4)+LARGE((G45,M45,P45,S45,V45,Y45,AB45,AE45),5)))</f>
        <v>86</v>
      </c>
      <c r="AM45" s="258">
        <f t="shared" si="25"/>
        <v>36</v>
      </c>
      <c r="AN45" s="64">
        <f t="shared" si="26"/>
        <v>0</v>
      </c>
      <c r="AO45" s="31">
        <f t="shared" si="27"/>
        <v>0</v>
      </c>
      <c r="AP45" s="31">
        <f t="shared" si="28"/>
        <v>0</v>
      </c>
      <c r="AQ45" s="31">
        <f t="shared" si="29"/>
        <v>0</v>
      </c>
      <c r="AR45" s="31">
        <f t="shared" si="30"/>
        <v>0</v>
      </c>
      <c r="AS45" s="31">
        <f t="shared" si="31"/>
        <v>0</v>
      </c>
      <c r="AT45" s="31">
        <f t="shared" si="32"/>
        <v>0</v>
      </c>
      <c r="AU45" s="31">
        <f t="shared" si="33"/>
        <v>0</v>
      </c>
      <c r="AV45" s="31">
        <f t="shared" si="34"/>
        <v>0</v>
      </c>
      <c r="AW45" s="31">
        <f t="shared" si="35"/>
        <v>0</v>
      </c>
      <c r="AX45" s="31">
        <f t="shared" si="36"/>
        <v>0</v>
      </c>
      <c r="AY45" s="31">
        <f t="shared" si="37"/>
        <v>0</v>
      </c>
      <c r="AZ45" s="31">
        <f t="shared" si="38"/>
        <v>0</v>
      </c>
      <c r="BA45" s="31">
        <f t="shared" si="39"/>
        <v>0</v>
      </c>
      <c r="BB45" s="32">
        <f t="shared" si="40"/>
        <v>0</v>
      </c>
      <c r="BC45" s="226">
        <f t="shared" si="41"/>
        <v>0</v>
      </c>
      <c r="BD45" s="58"/>
      <c r="BE45" s="58"/>
    </row>
    <row r="46" spans="1:57" s="50" customFormat="1" ht="15.75" thickBot="1" x14ac:dyDescent="0.3">
      <c r="A46" s="21">
        <f t="shared" si="24"/>
        <v>37</v>
      </c>
      <c r="B46" s="121" t="s">
        <v>197</v>
      </c>
      <c r="C46" s="112">
        <v>2002</v>
      </c>
      <c r="D46" s="112" t="s">
        <v>20</v>
      </c>
      <c r="E46" s="118">
        <v>2666597</v>
      </c>
      <c r="F46" s="75">
        <v>39</v>
      </c>
      <c r="G46" s="44">
        <f>IF(F46="",0,VLOOKUP(F46,'points ind'!$A$2:$B$52,2,FALSE))</f>
        <v>0</v>
      </c>
      <c r="H46" s="49">
        <f>IF(F46="",0,VLOOKUP(F46,'points clubs'!$A$2:$B$51,2,FALSE))</f>
        <v>0</v>
      </c>
      <c r="I46" s="55"/>
      <c r="J46" s="56">
        <f>IF(I46="",0,VLOOKUP(I46,'points ind'!$A$2:$B$52,2,FALSE))</f>
        <v>0</v>
      </c>
      <c r="K46" s="57">
        <f>IF(I46="",0,VLOOKUP(I46,'points clubs'!$A$2:$B$51,2,FALSE))</f>
        <v>0</v>
      </c>
      <c r="L46" s="43">
        <v>25</v>
      </c>
      <c r="M46" s="25">
        <f>IF(L46="",0,VLOOKUP(L46,'points ind'!$A$2:$B$71,2,FALSE))</f>
        <v>22</v>
      </c>
      <c r="N46" s="48">
        <f>IF(L46="",0,VLOOKUP(L46,'points clubs'!$A$2:$B$71,2,FALSE))</f>
        <v>0</v>
      </c>
      <c r="O46" s="149"/>
      <c r="P46" s="25">
        <f>IF(O46="",0,VLOOKUP(O46,'points ind'!$A$2:$B$71,2,FALSE))</f>
        <v>0</v>
      </c>
      <c r="Q46" s="48">
        <f>IF(O46="",0,VLOOKUP(O46,'points clubs'!$A$2:$B$71,2,FALSE))</f>
        <v>0</v>
      </c>
      <c r="R46" s="43">
        <v>38</v>
      </c>
      <c r="S46" s="25">
        <f>IF(R46="",0,VLOOKUP(R46,'points ind'!$A$2:$B$71,2,FALSE))</f>
        <v>0</v>
      </c>
      <c r="T46" s="48">
        <f>IF(R46="",0,VLOOKUP(R46,'points clubs'!$A$2:$B$71,2,FALSE))</f>
        <v>0</v>
      </c>
      <c r="U46" s="43">
        <v>37</v>
      </c>
      <c r="V46" s="25">
        <f>IF(U46="",0,VLOOKUP(U46,'points ind'!$A$2:$B$71,2,FALSE))</f>
        <v>0</v>
      </c>
      <c r="W46" s="48">
        <f>IF(U46="",0,VLOOKUP(U46,'points clubs'!$A$2:$B$71,2,FALSE))</f>
        <v>0</v>
      </c>
      <c r="X46" s="149">
        <v>28</v>
      </c>
      <c r="Y46" s="25">
        <f>IF(X46="",0,VLOOKUP(X46,'points ind'!$A$2:$B$71,2,FALSE))</f>
        <v>16</v>
      </c>
      <c r="Z46" s="48">
        <f>IF(X46="",0,VLOOKUP(X46,'points clubs'!$A$2:$B$71,2,FALSE))</f>
        <v>0</v>
      </c>
      <c r="AA46" s="149">
        <v>14</v>
      </c>
      <c r="AB46" s="25">
        <f>IF(AA46="",0,VLOOKUP(AA46,'points ind'!$A$2:$B$71,2,FALSE))</f>
        <v>44</v>
      </c>
      <c r="AC46" s="48">
        <f>IF(AA46="",0,VLOOKUP(AA46,'points clubs'!$A$2:$B$71,2,FALSE))</f>
        <v>14</v>
      </c>
      <c r="AD46" s="149">
        <v>40</v>
      </c>
      <c r="AE46" s="25">
        <f>IF(AD46="",0,VLOOKUP(AD46,'points ind'!$A$2:$B$71,2,FALSE))</f>
        <v>0</v>
      </c>
      <c r="AF46" s="48">
        <f>IF(AD46="",0,VLOOKUP(AD46,'points clubs'!$A$2:$B$71,2,FALSE))</f>
        <v>0</v>
      </c>
      <c r="AG46" s="149">
        <v>36</v>
      </c>
      <c r="AH46" s="25">
        <f>IF(AG46="",0,VLOOKUP(AG46,'points ind'!$A$2:$B$71,2,FALSE))</f>
        <v>0</v>
      </c>
      <c r="AI46" s="48">
        <f>IF(AG46="",0,VLOOKUP(AG46,'points clubs'!$A$2:$B$71,2,FALSE))</f>
        <v>0</v>
      </c>
      <c r="AJ46" s="33">
        <f>G46+J46+M46+P46+S46+V46+Y46+AB46+AE46+AH46</f>
        <v>82</v>
      </c>
      <c r="AK46" s="71">
        <f>RANK(AJ46,$AJ$10:$AJ$73,0)</f>
        <v>46</v>
      </c>
      <c r="AL46" s="257">
        <f>IF(AG46&gt;0,(LARGE((G46,M46,P46,S46,V46,Y46,AB46,AE46),1)+LARGE((G46,M46,P46,S46,V46,Y46,AB46,AE46),2)+LARGE((G46,M46,P46,S46,V46,Y46,AB46,AE46),3)+LARGE((G46,M46,P46,S46,V46,Y46,AB46,AE46),4)+AH46),(LARGE((G46,M46,P46,S46,V46,Y46,AB46,AE46),1)+LARGE((G46,M46,P46,S46,V46,Y46,AB46,AE46),2)+LARGE((G46,M46,P46,S46,V46,Y46,AB46,AE46),3)+LARGE((G46,M46,P46,S46,V46,Y46,AB46,AE46),4)+LARGE((G46,M46,P46,S46,V46,Y46,AB46,AE46),5)))</f>
        <v>82</v>
      </c>
      <c r="AM46" s="258">
        <f t="shared" si="25"/>
        <v>37</v>
      </c>
      <c r="AN46" s="64">
        <f t="shared" si="26"/>
        <v>0</v>
      </c>
      <c r="AO46" s="31">
        <f t="shared" si="27"/>
        <v>0</v>
      </c>
      <c r="AP46" s="31">
        <f t="shared" si="28"/>
        <v>0</v>
      </c>
      <c r="AQ46" s="31">
        <f t="shared" si="29"/>
        <v>0</v>
      </c>
      <c r="AR46" s="31">
        <f t="shared" si="30"/>
        <v>0</v>
      </c>
      <c r="AS46" s="31">
        <f t="shared" si="31"/>
        <v>0</v>
      </c>
      <c r="AT46" s="31">
        <f t="shared" si="32"/>
        <v>0</v>
      </c>
      <c r="AU46" s="31">
        <f t="shared" si="33"/>
        <v>0</v>
      </c>
      <c r="AV46" s="31">
        <f t="shared" si="34"/>
        <v>0</v>
      </c>
      <c r="AW46" s="31">
        <f t="shared" si="35"/>
        <v>0</v>
      </c>
      <c r="AX46" s="31">
        <f t="shared" si="36"/>
        <v>14</v>
      </c>
      <c r="AY46" s="31">
        <f t="shared" si="37"/>
        <v>0</v>
      </c>
      <c r="AZ46" s="31">
        <f t="shared" si="38"/>
        <v>0</v>
      </c>
      <c r="BA46" s="31">
        <f t="shared" si="39"/>
        <v>0</v>
      </c>
      <c r="BB46" s="32">
        <f t="shared" si="40"/>
        <v>0</v>
      </c>
      <c r="BC46" s="226">
        <f t="shared" si="41"/>
        <v>0</v>
      </c>
      <c r="BD46" s="58"/>
      <c r="BE46" s="58"/>
    </row>
    <row r="47" spans="1:57" s="50" customFormat="1" ht="15.75" thickBot="1" x14ac:dyDescent="0.3">
      <c r="A47" s="21">
        <f t="shared" si="24"/>
        <v>38</v>
      </c>
      <c r="B47" s="121" t="s">
        <v>204</v>
      </c>
      <c r="C47" s="112">
        <v>2002</v>
      </c>
      <c r="D47" s="112" t="s">
        <v>15</v>
      </c>
      <c r="E47" s="118">
        <v>2665857</v>
      </c>
      <c r="F47" s="87">
        <v>46</v>
      </c>
      <c r="G47" s="44">
        <f>IF(F47="",0,VLOOKUP(F47,'points ind'!$A$2:$B$52,2,FALSE))</f>
        <v>0</v>
      </c>
      <c r="H47" s="49">
        <f>IF(F47="",0,VLOOKUP(F47,'points clubs'!$A$2:$B$51,2,FALSE))</f>
        <v>0</v>
      </c>
      <c r="I47" s="55"/>
      <c r="J47" s="56">
        <f>IF(I47="",0,VLOOKUP(I47,'points ind'!$A$2:$B$52,2,FALSE))</f>
        <v>0</v>
      </c>
      <c r="K47" s="57">
        <f>IF(I47="",0,VLOOKUP(I47,'points clubs'!$A$2:$B$51,2,FALSE))</f>
        <v>0</v>
      </c>
      <c r="L47" s="43">
        <v>52</v>
      </c>
      <c r="M47" s="25">
        <f>IF(L47="",0,VLOOKUP(L47,'points ind'!$A$2:$B$71,2,FALSE))</f>
        <v>0</v>
      </c>
      <c r="N47" s="48">
        <f>IF(L47="",0,VLOOKUP(L47,'points clubs'!$A$2:$B$71,2,FALSE))</f>
        <v>0</v>
      </c>
      <c r="O47" s="43">
        <v>40</v>
      </c>
      <c r="P47" s="25">
        <f>IF(O47="",0,VLOOKUP(O47,'points ind'!$A$2:$B$71,2,FALSE))</f>
        <v>0</v>
      </c>
      <c r="Q47" s="48">
        <f>IF(O47="",0,VLOOKUP(O47,'points clubs'!$A$2:$B$71,2,FALSE))</f>
        <v>0</v>
      </c>
      <c r="R47" s="43">
        <v>46</v>
      </c>
      <c r="S47" s="25">
        <f>IF(R47="",0,VLOOKUP(R47,'points ind'!$A$2:$B$71,2,FALSE))</f>
        <v>0</v>
      </c>
      <c r="T47" s="48">
        <f>IF(R47="",0,VLOOKUP(R47,'points clubs'!$A$2:$B$71,2,FALSE))</f>
        <v>0</v>
      </c>
      <c r="U47" s="43">
        <v>29</v>
      </c>
      <c r="V47" s="25">
        <f>IF(U47="",0,VLOOKUP(U47,'points ind'!$A$2:$B$71,2,FALSE))</f>
        <v>14</v>
      </c>
      <c r="W47" s="48">
        <f>IF(U47="",0,VLOOKUP(U47,'points clubs'!$A$2:$B$71,2,FALSE))</f>
        <v>0</v>
      </c>
      <c r="X47" s="149">
        <v>38</v>
      </c>
      <c r="Y47" s="25">
        <f>IF(X47="",0,VLOOKUP(X47,'points ind'!$A$2:$B$71,2,FALSE))</f>
        <v>0</v>
      </c>
      <c r="Z47" s="48">
        <f>IF(X47="",0,VLOOKUP(X47,'points clubs'!$A$2:$B$71,2,FALSE))</f>
        <v>0</v>
      </c>
      <c r="AA47" s="149">
        <v>29</v>
      </c>
      <c r="AB47" s="25">
        <f>IF(AA47="",0,VLOOKUP(AA47,'points ind'!$A$2:$B$71,2,FALSE))</f>
        <v>14</v>
      </c>
      <c r="AC47" s="48">
        <f>IF(AA47="",0,VLOOKUP(AA47,'points clubs'!$A$2:$B$71,2,FALSE))</f>
        <v>0</v>
      </c>
      <c r="AD47" s="149">
        <v>25</v>
      </c>
      <c r="AE47" s="25">
        <f>IF(AD47="",0,VLOOKUP(AD47,'points ind'!$A$2:$B$71,2,FALSE))</f>
        <v>22</v>
      </c>
      <c r="AF47" s="48">
        <f>IF(AD47="",0,VLOOKUP(AD47,'points clubs'!$A$2:$B$71,2,FALSE))</f>
        <v>0</v>
      </c>
      <c r="AG47" s="149">
        <v>21</v>
      </c>
      <c r="AH47" s="25">
        <f>IF(AG47="",0,VLOOKUP(AG47,'points ind'!$A$2:$B$71,2,FALSE))</f>
        <v>30</v>
      </c>
      <c r="AI47" s="48">
        <f>IF(AG47="",0,VLOOKUP(AG47,'points clubs'!$A$2:$B$71,2,FALSE))</f>
        <v>0</v>
      </c>
      <c r="AJ47" s="33">
        <f t="shared" ref="AJ47:AJ53" si="42">G47+J47+L47+N47+P47+R47+T47+V47+Z47</f>
        <v>112</v>
      </c>
      <c r="AK47" s="71">
        <f>RANK(AJ47,$AJ$10:$AJ$80,0)</f>
        <v>34</v>
      </c>
      <c r="AL47" s="257">
        <f>IF(AG47&gt;0,(LARGE((G47,M47,P47,S47,V47,Y47,AB47,AE47),1)+LARGE((G47,M47,P47,S47,V47,Y47,AB47,AE47),2)+LARGE((G47,M47,P47,S47,V47,Y47,AB47,AE47),3)+LARGE((G47,M47,P47,S47,V47,Y47,AB47,AE47),4)+AH47),(LARGE((G47,M47,P47,S47,V47,Y47,AB47,AE47),1)+LARGE((G47,M47,P47,S47,V47,Y47,AB47,AE47),2)+LARGE((G47,M47,P47,S47,V47,Y47,AB47,AE47),3)+LARGE((G47,M47,P47,S47,V47,Y47,AB47,AE47),4)+LARGE((G47,M47,P47,S47,V47,Y47,AB47,AE47),5)))</f>
        <v>80</v>
      </c>
      <c r="AM47" s="258">
        <f t="shared" si="25"/>
        <v>38</v>
      </c>
      <c r="AN47" s="64">
        <f t="shared" si="26"/>
        <v>0</v>
      </c>
      <c r="AO47" s="31">
        <f t="shared" si="27"/>
        <v>0</v>
      </c>
      <c r="AP47" s="31">
        <f t="shared" si="28"/>
        <v>0</v>
      </c>
      <c r="AQ47" s="31">
        <f t="shared" si="29"/>
        <v>0</v>
      </c>
      <c r="AR47" s="31">
        <f t="shared" si="30"/>
        <v>0</v>
      </c>
      <c r="AS47" s="31">
        <f t="shared" si="31"/>
        <v>0</v>
      </c>
      <c r="AT47" s="31">
        <f t="shared" si="32"/>
        <v>0</v>
      </c>
      <c r="AU47" s="31">
        <f t="shared" si="33"/>
        <v>0</v>
      </c>
      <c r="AV47" s="31">
        <f t="shared" si="34"/>
        <v>0</v>
      </c>
      <c r="AW47" s="31">
        <f t="shared" si="35"/>
        <v>0</v>
      </c>
      <c r="AX47" s="31">
        <f t="shared" si="36"/>
        <v>0</v>
      </c>
      <c r="AY47" s="31">
        <f t="shared" si="37"/>
        <v>0</v>
      </c>
      <c r="AZ47" s="31">
        <f t="shared" si="38"/>
        <v>0</v>
      </c>
      <c r="BA47" s="31">
        <f t="shared" si="39"/>
        <v>0</v>
      </c>
      <c r="BB47" s="32">
        <f t="shared" si="40"/>
        <v>0</v>
      </c>
      <c r="BC47" s="226">
        <f t="shared" si="41"/>
        <v>0</v>
      </c>
      <c r="BD47" s="58"/>
      <c r="BE47" s="58"/>
    </row>
    <row r="48" spans="1:57" s="50" customFormat="1" ht="15.75" thickBot="1" x14ac:dyDescent="0.3">
      <c r="A48" s="21">
        <f t="shared" si="24"/>
        <v>39</v>
      </c>
      <c r="B48" s="121" t="s">
        <v>212</v>
      </c>
      <c r="C48" s="112">
        <v>2002</v>
      </c>
      <c r="D48" s="112" t="s">
        <v>11</v>
      </c>
      <c r="E48" s="118">
        <v>2665300</v>
      </c>
      <c r="F48" s="75"/>
      <c r="G48" s="44">
        <f>IF(F48="",0,VLOOKUP(F48,'points ind'!$A$2:$B$52,2,FALSE))</f>
        <v>0</v>
      </c>
      <c r="H48" s="49">
        <f>IF(F48="",0,VLOOKUP(F48,'points clubs'!$A$2:$B$51,2,FALSE))</f>
        <v>0</v>
      </c>
      <c r="I48" s="55"/>
      <c r="J48" s="56">
        <f>IF(I48="",0,VLOOKUP(I48,'points ind'!$A$2:$B$52,2,FALSE))</f>
        <v>0</v>
      </c>
      <c r="K48" s="57">
        <f>IF(I48="",0,VLOOKUP(I48,'points clubs'!$A$2:$B$51,2,FALSE))</f>
        <v>0</v>
      </c>
      <c r="L48" s="43">
        <v>36</v>
      </c>
      <c r="M48" s="25">
        <f>IF(L48="",0,VLOOKUP(L48,'points ind'!$A$2:$B$71,2,FALSE))</f>
        <v>0</v>
      </c>
      <c r="N48" s="48">
        <f>IF(L48="",0,VLOOKUP(L48,'points clubs'!$A$2:$B$71,2,FALSE))</f>
        <v>0</v>
      </c>
      <c r="O48" s="43">
        <v>27</v>
      </c>
      <c r="P48" s="25">
        <f>IF(O48="",0,VLOOKUP(O48,'points ind'!$A$2:$B$71,2,FALSE))</f>
        <v>18</v>
      </c>
      <c r="Q48" s="48">
        <f>IF(O48="",0,VLOOKUP(O48,'points clubs'!$A$2:$B$71,2,FALSE))</f>
        <v>0</v>
      </c>
      <c r="R48" s="43">
        <v>39</v>
      </c>
      <c r="S48" s="25">
        <f>IF(R48="",0,VLOOKUP(R48,'points ind'!$A$2:$B$71,2,FALSE))</f>
        <v>0</v>
      </c>
      <c r="T48" s="48">
        <f>IF(R48="",0,VLOOKUP(R48,'points clubs'!$A$2:$B$71,2,FALSE))</f>
        <v>0</v>
      </c>
      <c r="U48" s="43">
        <v>42</v>
      </c>
      <c r="V48" s="25">
        <f>IF(U48="",0,VLOOKUP(U48,'points ind'!$A$2:$B$71,2,FALSE))</f>
        <v>0</v>
      </c>
      <c r="W48" s="48">
        <f>IF(U48="",0,VLOOKUP(U48,'points clubs'!$A$2:$B$71,2,FALSE))</f>
        <v>0</v>
      </c>
      <c r="X48" s="43">
        <v>31</v>
      </c>
      <c r="Y48" s="25">
        <f>IF(X48="",0,VLOOKUP(X48,'points ind'!$A$2:$B$71,2,FALSE))</f>
        <v>10</v>
      </c>
      <c r="Z48" s="48">
        <f>IF(X48="",0,VLOOKUP(X48,'points clubs'!$A$2:$B$71,2,FALSE))</f>
        <v>0</v>
      </c>
      <c r="AA48" s="43"/>
      <c r="AB48" s="25">
        <f>IF(AA48="",0,VLOOKUP(AA48,'points ind'!$A$2:$B$71,2,FALSE))</f>
        <v>0</v>
      </c>
      <c r="AC48" s="48">
        <f>IF(AA48="",0,VLOOKUP(AA48,'points clubs'!$A$2:$B$71,2,FALSE))</f>
        <v>0</v>
      </c>
      <c r="AD48" s="43">
        <v>17</v>
      </c>
      <c r="AE48" s="25">
        <f>IF(AD48="",0,VLOOKUP(AD48,'points ind'!$A$2:$B$71,2,FALSE))</f>
        <v>38</v>
      </c>
      <c r="AF48" s="48">
        <f>IF(AD48="",0,VLOOKUP(AD48,'points clubs'!$A$2:$B$71,2,FALSE))</f>
        <v>8</v>
      </c>
      <c r="AG48" s="43">
        <v>30</v>
      </c>
      <c r="AH48" s="25">
        <f>IF(AG48="",0,VLOOKUP(AG48,'points ind'!$A$2:$B$71,2,FALSE))</f>
        <v>12</v>
      </c>
      <c r="AI48" s="48">
        <f>IF(AG48="",0,VLOOKUP(AG48,'points clubs'!$A$2:$B$71,2,FALSE))</f>
        <v>0</v>
      </c>
      <c r="AJ48" s="33">
        <f t="shared" si="42"/>
        <v>93</v>
      </c>
      <c r="AK48" s="71">
        <f>RANK(AJ48,$AJ$10:$AJ$80,0)</f>
        <v>42</v>
      </c>
      <c r="AL48" s="257">
        <f>IF(AG48&gt;0,(LARGE((G48,M48,P48,S48,V48,Y48,AB48,AE48),1)+LARGE((G48,M48,P48,S48,V48,Y48,AB48,AE48),2)+LARGE((G48,M48,P48,S48,V48,Y48,AB48,AE48),3)+LARGE((G48,M48,P48,S48,V48,Y48,AB48,AE48),4)+AH48),(LARGE((G48,M48,P48,S48,V48,Y48,AB48,AE48),1)+LARGE((G48,M48,P48,S48,V48,Y48,AB48,AE48),2)+LARGE((G48,M48,P48,S48,V48,Y48,AB48,AE48),3)+LARGE((G48,M48,P48,S48,V48,Y48,AB48,AE48),4)+LARGE((G48,M48,P48,S48,V48,Y48,AB48,AE48),5)))</f>
        <v>78</v>
      </c>
      <c r="AM48" s="258">
        <f t="shared" si="25"/>
        <v>39</v>
      </c>
      <c r="AN48" s="64">
        <f t="shared" si="26"/>
        <v>0</v>
      </c>
      <c r="AO48" s="31">
        <f t="shared" si="27"/>
        <v>8</v>
      </c>
      <c r="AP48" s="31">
        <f t="shared" si="28"/>
        <v>0</v>
      </c>
      <c r="AQ48" s="31">
        <f t="shared" si="29"/>
        <v>0</v>
      </c>
      <c r="AR48" s="31">
        <f t="shared" si="30"/>
        <v>0</v>
      </c>
      <c r="AS48" s="31">
        <f t="shared" si="31"/>
        <v>0</v>
      </c>
      <c r="AT48" s="31">
        <f t="shared" si="32"/>
        <v>0</v>
      </c>
      <c r="AU48" s="31">
        <f t="shared" si="33"/>
        <v>0</v>
      </c>
      <c r="AV48" s="31">
        <f t="shared" si="34"/>
        <v>0</v>
      </c>
      <c r="AW48" s="31">
        <f t="shared" si="35"/>
        <v>0</v>
      </c>
      <c r="AX48" s="31">
        <f t="shared" si="36"/>
        <v>0</v>
      </c>
      <c r="AY48" s="31">
        <f t="shared" si="37"/>
        <v>0</v>
      </c>
      <c r="AZ48" s="31">
        <f t="shared" si="38"/>
        <v>0</v>
      </c>
      <c r="BA48" s="31">
        <f t="shared" si="39"/>
        <v>0</v>
      </c>
      <c r="BB48" s="32">
        <f t="shared" si="40"/>
        <v>0</v>
      </c>
      <c r="BC48" s="226">
        <f t="shared" si="41"/>
        <v>0</v>
      </c>
      <c r="BD48" s="58"/>
      <c r="BE48" s="58"/>
    </row>
    <row r="49" spans="1:57" s="50" customFormat="1" ht="15.75" thickBot="1" x14ac:dyDescent="0.3">
      <c r="A49" s="21">
        <f t="shared" si="24"/>
        <v>40</v>
      </c>
      <c r="B49" s="106" t="s">
        <v>189</v>
      </c>
      <c r="C49" s="95">
        <v>2001</v>
      </c>
      <c r="D49" s="95" t="s">
        <v>15</v>
      </c>
      <c r="E49" s="104">
        <v>2676043</v>
      </c>
      <c r="F49" s="87">
        <v>31</v>
      </c>
      <c r="G49" s="44">
        <f>IF(F49="",0,VLOOKUP(F49,'points ind'!$A$2:$B$52,2,FALSE))</f>
        <v>10</v>
      </c>
      <c r="H49" s="49">
        <f>IF(F49="",0,VLOOKUP(F49,'points clubs'!$A$2:$B$51,2,FALSE))</f>
        <v>0</v>
      </c>
      <c r="I49" s="55"/>
      <c r="J49" s="56">
        <f>IF(I49="",0,VLOOKUP(I49,'points ind'!$A$2:$B$52,2,FALSE))</f>
        <v>0</v>
      </c>
      <c r="K49" s="57">
        <f>IF(I49="",0,VLOOKUP(I49,'points clubs'!$A$2:$B$51,2,FALSE))</f>
        <v>0</v>
      </c>
      <c r="L49" s="43">
        <v>50</v>
      </c>
      <c r="M49" s="25">
        <f>IF(L49="",0,VLOOKUP(L49,'points ind'!$A$2:$B$71,2,FALSE))</f>
        <v>0</v>
      </c>
      <c r="N49" s="48">
        <f>IF(L49="",0,VLOOKUP(L49,'points clubs'!$A$2:$B$71,2,FALSE))</f>
        <v>0</v>
      </c>
      <c r="O49" s="43">
        <v>24</v>
      </c>
      <c r="P49" s="25">
        <f>IF(O49="",0,VLOOKUP(O49,'points ind'!$A$2:$B$71,2,FALSE))</f>
        <v>24</v>
      </c>
      <c r="Q49" s="48">
        <f>IF(O49="",0,VLOOKUP(O49,'points clubs'!$A$2:$B$71,2,FALSE))</f>
        <v>0</v>
      </c>
      <c r="R49" s="149"/>
      <c r="S49" s="25">
        <f>IF(R49="",0,VLOOKUP(R49,'points ind'!$A$2:$B$71,2,FALSE))</f>
        <v>0</v>
      </c>
      <c r="T49" s="48">
        <f>IF(R49="",0,VLOOKUP(R49,'points clubs'!$A$2:$B$71,2,FALSE))</f>
        <v>0</v>
      </c>
      <c r="U49" s="149">
        <v>50</v>
      </c>
      <c r="V49" s="25">
        <f>IF(U49="",0,VLOOKUP(U49,'points ind'!$A$2:$B$71,2,FALSE))</f>
        <v>0</v>
      </c>
      <c r="W49" s="48">
        <f>IF(U49="",0,VLOOKUP(U49,'points clubs'!$A$2:$B$71,2,FALSE))</f>
        <v>0</v>
      </c>
      <c r="X49" s="43">
        <v>47</v>
      </c>
      <c r="Y49" s="25">
        <f>IF(X49="",0,VLOOKUP(X49,'points ind'!$A$2:$B$71,2,FALSE))</f>
        <v>0</v>
      </c>
      <c r="Z49" s="48">
        <f>IF(X49="",0,VLOOKUP(X49,'points clubs'!$A$2:$B$71,2,FALSE))</f>
        <v>0</v>
      </c>
      <c r="AA49" s="149">
        <v>16</v>
      </c>
      <c r="AB49" s="25">
        <f>IF(AA49="",0,VLOOKUP(AA49,'points ind'!$A$2:$B$71,2,FALSE))</f>
        <v>40</v>
      </c>
      <c r="AC49" s="48">
        <f>IF(AA49="",0,VLOOKUP(AA49,'points clubs'!$A$2:$B$71,2,FALSE))</f>
        <v>10</v>
      </c>
      <c r="AD49" s="149"/>
      <c r="AE49" s="25">
        <f>IF(AD49="",0,VLOOKUP(AD49,'points ind'!$A$2:$B$71,2,FALSE))</f>
        <v>0</v>
      </c>
      <c r="AF49" s="48">
        <f>IF(AD49="",0,VLOOKUP(AD49,'points clubs'!$A$2:$B$71,2,FALSE))</f>
        <v>0</v>
      </c>
      <c r="AG49" s="149"/>
      <c r="AH49" s="25">
        <f>IF(AG49="",0,VLOOKUP(AG49,'points ind'!$A$2:$B$71,2,FALSE))</f>
        <v>0</v>
      </c>
      <c r="AI49" s="48">
        <f>IF(AG49="",0,VLOOKUP(AG49,'points clubs'!$A$2:$B$71,2,FALSE))</f>
        <v>0</v>
      </c>
      <c r="AJ49" s="33">
        <f t="shared" si="42"/>
        <v>84</v>
      </c>
      <c r="AK49" s="71">
        <f>RANK(AJ49,$AJ$10:$AJ$80,0)</f>
        <v>45</v>
      </c>
      <c r="AL49" s="257">
        <f>IF(AG49&gt;0,(LARGE((G49,M49,P49,S49,V49,Y49,AB49,AE49),1)+LARGE((G49,M49,P49,S49,V49,Y49,AB49,AE49),2)+LARGE((G49,M49,P49,S49,V49,Y49,AB49,AE49),3)+LARGE((G49,M49,P49,S49,V49,Y49,AB49,AE49),4)+AH49),(LARGE((G49,M49,P49,S49,V49,Y49,AB49,AE49),1)+LARGE((G49,M49,P49,S49,V49,Y49,AB49,AE49),2)+LARGE((G49,M49,P49,S49,V49,Y49,AB49,AE49),3)+LARGE((G49,M49,P49,S49,V49,Y49,AB49,AE49),4)+LARGE((G49,M49,P49,S49,V49,Y49,AB49,AE49),5)))</f>
        <v>74</v>
      </c>
      <c r="AM49" s="258">
        <f t="shared" si="25"/>
        <v>40</v>
      </c>
      <c r="AN49" s="64">
        <f t="shared" si="26"/>
        <v>0</v>
      </c>
      <c r="AO49" s="31">
        <f t="shared" si="27"/>
        <v>0</v>
      </c>
      <c r="AP49" s="31">
        <f t="shared" si="28"/>
        <v>0</v>
      </c>
      <c r="AQ49" s="31">
        <f t="shared" si="29"/>
        <v>0</v>
      </c>
      <c r="AR49" s="31">
        <f t="shared" si="30"/>
        <v>0</v>
      </c>
      <c r="AS49" s="31">
        <f t="shared" si="31"/>
        <v>10</v>
      </c>
      <c r="AT49" s="31">
        <f t="shared" si="32"/>
        <v>0</v>
      </c>
      <c r="AU49" s="31">
        <f t="shared" si="33"/>
        <v>0</v>
      </c>
      <c r="AV49" s="31">
        <f t="shared" si="34"/>
        <v>0</v>
      </c>
      <c r="AW49" s="31">
        <f t="shared" si="35"/>
        <v>0</v>
      </c>
      <c r="AX49" s="31">
        <f t="shared" si="36"/>
        <v>0</v>
      </c>
      <c r="AY49" s="31">
        <f t="shared" si="37"/>
        <v>0</v>
      </c>
      <c r="AZ49" s="31">
        <f t="shared" si="38"/>
        <v>0</v>
      </c>
      <c r="BA49" s="31">
        <f t="shared" si="39"/>
        <v>0</v>
      </c>
      <c r="BB49" s="32">
        <f t="shared" si="40"/>
        <v>0</v>
      </c>
      <c r="BC49" s="226">
        <f t="shared" si="41"/>
        <v>0</v>
      </c>
      <c r="BD49" s="58"/>
      <c r="BE49" s="58"/>
    </row>
    <row r="50" spans="1:57" s="50" customFormat="1" ht="15.75" thickBot="1" x14ac:dyDescent="0.3">
      <c r="A50" s="21">
        <f t="shared" si="24"/>
        <v>41</v>
      </c>
      <c r="B50" s="121" t="s">
        <v>198</v>
      </c>
      <c r="C50" s="112">
        <v>2002</v>
      </c>
      <c r="D50" s="112" t="s">
        <v>10</v>
      </c>
      <c r="E50" s="118">
        <v>2645418</v>
      </c>
      <c r="F50" s="87">
        <v>40</v>
      </c>
      <c r="G50" s="44">
        <f>IF(F50="",0,VLOOKUP(F50,'points ind'!$A$2:$B$52,2,FALSE))</f>
        <v>0</v>
      </c>
      <c r="H50" s="49">
        <f>IF(F50="",0,VLOOKUP(F50,'points clubs'!$A$2:$B$51,2,FALSE))</f>
        <v>0</v>
      </c>
      <c r="I50" s="55"/>
      <c r="J50" s="56">
        <f>IF(I50="",0,VLOOKUP(I50,'points ind'!$A$2:$B$52,2,FALSE))</f>
        <v>0</v>
      </c>
      <c r="K50" s="57">
        <f>IF(I50="",0,VLOOKUP(I50,'points clubs'!$A$2:$B$51,2,FALSE))</f>
        <v>0</v>
      </c>
      <c r="L50" s="43">
        <v>32</v>
      </c>
      <c r="M50" s="25">
        <f>IF(L50="",0,VLOOKUP(L50,'points ind'!$A$2:$B$71,2,FALSE))</f>
        <v>8</v>
      </c>
      <c r="N50" s="48">
        <f>IF(L50="",0,VLOOKUP(L50,'points clubs'!$A$2:$B$71,2,FALSE))</f>
        <v>0</v>
      </c>
      <c r="O50" s="43">
        <v>32</v>
      </c>
      <c r="P50" s="25">
        <f>IF(O50="",0,VLOOKUP(O50,'points ind'!$A$2:$B$71,2,FALSE))</f>
        <v>8</v>
      </c>
      <c r="Q50" s="48">
        <f>IF(O50="",0,VLOOKUP(O50,'points clubs'!$A$2:$B$71,2,FALSE))</f>
        <v>0</v>
      </c>
      <c r="R50" s="43">
        <v>26</v>
      </c>
      <c r="S50" s="25">
        <f>IF(R50="",0,VLOOKUP(R50,'points ind'!$A$2:$B$71,2,FALSE))</f>
        <v>20</v>
      </c>
      <c r="T50" s="48">
        <f>IF(R50="",0,VLOOKUP(R50,'points clubs'!$A$2:$B$71,2,FALSE))</f>
        <v>0</v>
      </c>
      <c r="U50" s="43">
        <v>33</v>
      </c>
      <c r="V50" s="25">
        <f>IF(U50="",0,VLOOKUP(U50,'points ind'!$A$2:$B$71,2,FALSE))</f>
        <v>6</v>
      </c>
      <c r="W50" s="48">
        <f>IF(U50="",0,VLOOKUP(U50,'points clubs'!$A$2:$B$71,2,FALSE))</f>
        <v>0</v>
      </c>
      <c r="X50" s="149"/>
      <c r="Y50" s="25">
        <f>IF(X50="",0,VLOOKUP(X50,'points ind'!$A$2:$B$71,2,FALSE))</f>
        <v>0</v>
      </c>
      <c r="Z50" s="48">
        <f>IF(X50="",0,VLOOKUP(X50,'points clubs'!$A$2:$B$71,2,FALSE))</f>
        <v>0</v>
      </c>
      <c r="AA50" s="43"/>
      <c r="AB50" s="25">
        <f>IF(AA50="",0,VLOOKUP(AA50,'points ind'!$A$2:$B$71,2,FALSE))</f>
        <v>0</v>
      </c>
      <c r="AC50" s="48">
        <f>IF(AA50="",0,VLOOKUP(AA50,'points clubs'!$A$2:$B$71,2,FALSE))</f>
        <v>0</v>
      </c>
      <c r="AD50" s="43">
        <v>26</v>
      </c>
      <c r="AE50" s="25">
        <f>IF(AD50="",0,VLOOKUP(AD50,'points ind'!$A$2:$B$71,2,FALSE))</f>
        <v>20</v>
      </c>
      <c r="AF50" s="48">
        <f>IF(AD50="",0,VLOOKUP(AD50,'points clubs'!$A$2:$B$71,2,FALSE))</f>
        <v>0</v>
      </c>
      <c r="AG50" s="43">
        <v>37</v>
      </c>
      <c r="AH50" s="25">
        <f>IF(AG50="",0,VLOOKUP(AG50,'points ind'!$A$2:$B$71,2,FALSE))</f>
        <v>0</v>
      </c>
      <c r="AI50" s="48">
        <f>IF(AG50="",0,VLOOKUP(AG50,'points clubs'!$A$2:$B$71,2,FALSE))</f>
        <v>0</v>
      </c>
      <c r="AJ50" s="33">
        <f t="shared" si="42"/>
        <v>72</v>
      </c>
      <c r="AK50" s="71">
        <f>RANK(AJ50,$AJ$10:$AJ$80,0)</f>
        <v>47</v>
      </c>
      <c r="AL50" s="257">
        <f>IF(AG50&gt;0,(LARGE((G50,M50,P50,S50,V50,Y50,AB50,AE50),1)+LARGE((G50,M50,P50,S50,V50,Y50,AB50,AE50),2)+LARGE((G50,M50,P50,S50,V50,Y50,AB50,AE50),3)+LARGE((G50,M50,P50,S50,V50,Y50,AB50,AE50),4)+AH50),(LARGE((G50,M50,P50,S50,V50,Y50,AB50,AE50),1)+LARGE((G50,M50,P50,S50,V50,Y50,AB50,AE50),2)+LARGE((G50,M50,P50,S50,V50,Y50,AB50,AE50),3)+LARGE((G50,M50,P50,S50,V50,Y50,AB50,AE50),4)+LARGE((G50,M50,P50,S50,V50,Y50,AB50,AE50),5)))</f>
        <v>56</v>
      </c>
      <c r="AM50" s="258">
        <f t="shared" si="25"/>
        <v>41</v>
      </c>
      <c r="AN50" s="64">
        <f t="shared" si="26"/>
        <v>0</v>
      </c>
      <c r="AO50" s="31">
        <f t="shared" si="27"/>
        <v>0</v>
      </c>
      <c r="AP50" s="31">
        <f t="shared" si="28"/>
        <v>0</v>
      </c>
      <c r="AQ50" s="31">
        <f t="shared" si="29"/>
        <v>0</v>
      </c>
      <c r="AR50" s="31">
        <f t="shared" si="30"/>
        <v>0</v>
      </c>
      <c r="AS50" s="31">
        <f t="shared" si="31"/>
        <v>0</v>
      </c>
      <c r="AT50" s="31">
        <f t="shared" si="32"/>
        <v>0</v>
      </c>
      <c r="AU50" s="31">
        <f t="shared" si="33"/>
        <v>0</v>
      </c>
      <c r="AV50" s="31">
        <f t="shared" si="34"/>
        <v>0</v>
      </c>
      <c r="AW50" s="31">
        <f t="shared" si="35"/>
        <v>0</v>
      </c>
      <c r="AX50" s="31">
        <f t="shared" si="36"/>
        <v>0</v>
      </c>
      <c r="AY50" s="31">
        <f t="shared" si="37"/>
        <v>0</v>
      </c>
      <c r="AZ50" s="31">
        <f t="shared" si="38"/>
        <v>0</v>
      </c>
      <c r="BA50" s="31">
        <f t="shared" si="39"/>
        <v>0</v>
      </c>
      <c r="BB50" s="32">
        <f t="shared" si="40"/>
        <v>0</v>
      </c>
      <c r="BC50" s="226">
        <f t="shared" si="41"/>
        <v>0</v>
      </c>
      <c r="BD50" s="58"/>
      <c r="BE50" s="58"/>
    </row>
    <row r="51" spans="1:57" s="50" customFormat="1" ht="15.75" thickBot="1" x14ac:dyDescent="0.3">
      <c r="A51" s="21">
        <f t="shared" si="24"/>
        <v>42</v>
      </c>
      <c r="B51" s="102" t="s">
        <v>210</v>
      </c>
      <c r="C51" s="95">
        <v>2001</v>
      </c>
      <c r="D51" s="95" t="s">
        <v>15</v>
      </c>
      <c r="E51" s="104">
        <v>2665625</v>
      </c>
      <c r="F51" s="75"/>
      <c r="G51" s="44">
        <f>IF(F51="",0,VLOOKUP(F51,'points ind'!$A$2:$B$52,2,FALSE))</f>
        <v>0</v>
      </c>
      <c r="H51" s="49">
        <f>IF(F51="",0,VLOOKUP(F51,'points clubs'!$A$2:$B$51,2,FALSE))</f>
        <v>0</v>
      </c>
      <c r="I51" s="148"/>
      <c r="J51" s="56">
        <f>IF(I51="",0,VLOOKUP(I51,'points ind'!$A$2:$B$52,2,FALSE))</f>
        <v>0</v>
      </c>
      <c r="K51" s="57">
        <f>IF(I51="",0,VLOOKUP(I51,'points clubs'!$A$2:$B$51,2,FALSE))</f>
        <v>0</v>
      </c>
      <c r="L51" s="149"/>
      <c r="M51" s="25">
        <f>IF(L51="",0,VLOOKUP(L51,'points ind'!$A$2:$B$71,2,FALSE))</f>
        <v>0</v>
      </c>
      <c r="N51" s="48">
        <f>IF(L51="",0,VLOOKUP(L51,'points clubs'!$A$2:$B$71,2,FALSE))</f>
        <v>0</v>
      </c>
      <c r="O51" s="149">
        <v>50</v>
      </c>
      <c r="P51" s="25">
        <f>IF(O51="",0,VLOOKUP(O51,'points ind'!$A$2:$B$71,2,FALSE))</f>
        <v>0</v>
      </c>
      <c r="Q51" s="48">
        <f>IF(O51="",0,VLOOKUP(O51,'points clubs'!$A$2:$B$71,2,FALSE))</f>
        <v>0</v>
      </c>
      <c r="R51" s="149">
        <v>33</v>
      </c>
      <c r="S51" s="25">
        <f>IF(R51="",0,VLOOKUP(R51,'points ind'!$A$2:$B$71,2,FALSE))</f>
        <v>6</v>
      </c>
      <c r="T51" s="48">
        <f>IF(R51="",0,VLOOKUP(R51,'points clubs'!$A$2:$B$71,2,FALSE))</f>
        <v>0</v>
      </c>
      <c r="U51" s="149"/>
      <c r="V51" s="25">
        <f>IF(U51="",0,VLOOKUP(U51,'points ind'!$A$2:$B$71,2,FALSE))</f>
        <v>0</v>
      </c>
      <c r="W51" s="48">
        <f>IF(U51="",0,VLOOKUP(U51,'points clubs'!$A$2:$B$71,2,FALSE))</f>
        <v>0</v>
      </c>
      <c r="X51" s="43">
        <v>24</v>
      </c>
      <c r="Y51" s="25">
        <f>IF(X51="",0,VLOOKUP(X51,'points ind'!$A$2:$B$71,2,FALSE))</f>
        <v>24</v>
      </c>
      <c r="Z51" s="48">
        <f>IF(X51="",0,VLOOKUP(X51,'points clubs'!$A$2:$B$71,2,FALSE))</f>
        <v>0</v>
      </c>
      <c r="AA51" s="43">
        <v>37</v>
      </c>
      <c r="AB51" s="25">
        <f>IF(AA51="",0,VLOOKUP(AA51,'points ind'!$A$2:$B$71,2,FALSE))</f>
        <v>0</v>
      </c>
      <c r="AC51" s="48">
        <f>IF(AA51="",0,VLOOKUP(AA51,'points clubs'!$A$2:$B$71,2,FALSE))</f>
        <v>0</v>
      </c>
      <c r="AD51" s="43">
        <v>24</v>
      </c>
      <c r="AE51" s="25">
        <f>IF(AD51="",0,VLOOKUP(AD51,'points ind'!$A$2:$B$71,2,FALSE))</f>
        <v>24</v>
      </c>
      <c r="AF51" s="48">
        <f>IF(AD51="",0,VLOOKUP(AD51,'points clubs'!$A$2:$B$71,2,FALSE))</f>
        <v>0</v>
      </c>
      <c r="AG51" s="43"/>
      <c r="AH51" s="25">
        <f>IF(AG51="",0,VLOOKUP(AG51,'points ind'!$A$2:$B$71,2,FALSE))</f>
        <v>0</v>
      </c>
      <c r="AI51" s="48">
        <f>IF(AG51="",0,VLOOKUP(AG51,'points clubs'!$A$2:$B$71,2,FALSE))</f>
        <v>0</v>
      </c>
      <c r="AJ51" s="33">
        <f t="shared" si="42"/>
        <v>33</v>
      </c>
      <c r="AK51" s="71">
        <f>RANK(AJ51,$AJ$10:$AJ$73,0)</f>
        <v>52</v>
      </c>
      <c r="AL51" s="257">
        <f>IF(AG51&gt;0,(LARGE((G51,M51,P51,S51,V51,Y51,AB51,AE51),1)+LARGE((G51,M51,P51,S51,V51,Y51,AB51,AE51),2)+LARGE((G51,M51,P51,S51,V51,Y51,AB51,AE51),3)+LARGE((G51,M51,P51,S51,V51,Y51,AB51,AE51),4)+AH51),(LARGE((G51,M51,P51,S51,V51,Y51,AB51,AE51),1)+LARGE((G51,M51,P51,S51,V51,Y51,AB51,AE51),2)+LARGE((G51,M51,P51,S51,V51,Y51,AB51,AE51),3)+LARGE((G51,M51,P51,S51,V51,Y51,AB51,AE51),4)+LARGE((G51,M51,P51,S51,V51,Y51,AB51,AE51),5)))</f>
        <v>54</v>
      </c>
      <c r="AM51" s="258">
        <f t="shared" si="25"/>
        <v>42</v>
      </c>
      <c r="AN51" s="64">
        <f t="shared" si="26"/>
        <v>0</v>
      </c>
      <c r="AO51" s="31">
        <f t="shared" si="27"/>
        <v>0</v>
      </c>
      <c r="AP51" s="31">
        <f t="shared" si="28"/>
        <v>0</v>
      </c>
      <c r="AQ51" s="31">
        <f t="shared" si="29"/>
        <v>0</v>
      </c>
      <c r="AR51" s="31">
        <f t="shared" si="30"/>
        <v>0</v>
      </c>
      <c r="AS51" s="31">
        <f t="shared" si="31"/>
        <v>0</v>
      </c>
      <c r="AT51" s="31">
        <f t="shared" si="32"/>
        <v>0</v>
      </c>
      <c r="AU51" s="31">
        <f t="shared" si="33"/>
        <v>0</v>
      </c>
      <c r="AV51" s="31">
        <f t="shared" si="34"/>
        <v>0</v>
      </c>
      <c r="AW51" s="31">
        <f t="shared" si="35"/>
        <v>0</v>
      </c>
      <c r="AX51" s="31">
        <f t="shared" si="36"/>
        <v>0</v>
      </c>
      <c r="AY51" s="31">
        <f t="shared" si="37"/>
        <v>0</v>
      </c>
      <c r="AZ51" s="31">
        <f t="shared" si="38"/>
        <v>0</v>
      </c>
      <c r="BA51" s="31">
        <f t="shared" si="39"/>
        <v>0</v>
      </c>
      <c r="BB51" s="32">
        <f t="shared" si="40"/>
        <v>0</v>
      </c>
      <c r="BC51" s="226">
        <f t="shared" si="41"/>
        <v>0</v>
      </c>
      <c r="BD51" s="58"/>
      <c r="BE51" s="58"/>
    </row>
    <row r="52" spans="1:57" s="50" customFormat="1" ht="15.75" thickBot="1" x14ac:dyDescent="0.3">
      <c r="A52" s="21">
        <f t="shared" si="24"/>
        <v>43</v>
      </c>
      <c r="B52" s="119" t="s">
        <v>171</v>
      </c>
      <c r="C52" s="120">
        <v>2002</v>
      </c>
      <c r="D52" s="120" t="s">
        <v>18</v>
      </c>
      <c r="E52" s="118">
        <v>2649442</v>
      </c>
      <c r="F52" s="75">
        <v>13</v>
      </c>
      <c r="G52" s="44">
        <f>IF(F52="",0,VLOOKUP(F52,'points ind'!$A$2:$B$52,2,FALSE))</f>
        <v>46</v>
      </c>
      <c r="H52" s="49">
        <f>IF(F52="",0,VLOOKUP(F52,'points clubs'!$A$2:$B$51,2,FALSE))</f>
        <v>16</v>
      </c>
      <c r="I52" s="55"/>
      <c r="J52" s="56">
        <f>IF(I52="",0,VLOOKUP(I52,'points ind'!$A$2:$B$52,2,FALSE))</f>
        <v>0</v>
      </c>
      <c r="K52" s="57">
        <f>IF(I52="",0,VLOOKUP(I52,'points clubs'!$A$2:$B$51,2,FALSE))</f>
        <v>0</v>
      </c>
      <c r="L52" s="43">
        <v>47</v>
      </c>
      <c r="M52" s="25">
        <f>IF(L52="",0,VLOOKUP(L52,'points ind'!$A$2:$B$71,2,FALSE))</f>
        <v>0</v>
      </c>
      <c r="N52" s="48">
        <f>IF(L52="",0,VLOOKUP(L52,'points clubs'!$A$2:$B$71,2,FALSE))</f>
        <v>0</v>
      </c>
      <c r="O52" s="43">
        <v>45</v>
      </c>
      <c r="P52" s="25">
        <f>IF(O52="",0,VLOOKUP(O52,'points ind'!$A$2:$B$71,2,FALSE))</f>
        <v>0</v>
      </c>
      <c r="Q52" s="48">
        <f>IF(O52="",0,VLOOKUP(O52,'points clubs'!$A$2:$B$71,2,FALSE))</f>
        <v>0</v>
      </c>
      <c r="R52" s="43">
        <v>35</v>
      </c>
      <c r="S52" s="25">
        <f>IF(R52="",0,VLOOKUP(R52,'points ind'!$A$2:$B$71,2,FALSE))</f>
        <v>2</v>
      </c>
      <c r="T52" s="48">
        <f>IF(R52="",0,VLOOKUP(R52,'points clubs'!$A$2:$B$71,2,FALSE))</f>
        <v>0</v>
      </c>
      <c r="U52" s="43">
        <v>40</v>
      </c>
      <c r="V52" s="25">
        <f>IF(U52="",0,VLOOKUP(U52,'points ind'!$A$2:$B$71,2,FALSE))</f>
        <v>0</v>
      </c>
      <c r="W52" s="48">
        <f>IF(U52="",0,VLOOKUP(U52,'points clubs'!$A$2:$B$71,2,FALSE))</f>
        <v>0</v>
      </c>
      <c r="X52" s="43">
        <v>39</v>
      </c>
      <c r="Y52" s="25">
        <f>IF(X52="",0,VLOOKUP(X52,'points ind'!$A$2:$B$71,2,FALSE))</f>
        <v>0</v>
      </c>
      <c r="Z52" s="48">
        <f>IF(X52="",0,VLOOKUP(X52,'points clubs'!$A$2:$B$71,2,FALSE))</f>
        <v>0</v>
      </c>
      <c r="AA52" s="43">
        <v>34</v>
      </c>
      <c r="AB52" s="25">
        <f>IF(AA52="",0,VLOOKUP(AA52,'points ind'!$A$2:$B$71,2,FALSE))</f>
        <v>4</v>
      </c>
      <c r="AC52" s="48">
        <f>IF(AA52="",0,VLOOKUP(AA52,'points clubs'!$A$2:$B$71,2,FALSE))</f>
        <v>0</v>
      </c>
      <c r="AD52" s="43">
        <v>42</v>
      </c>
      <c r="AE52" s="25">
        <f>IF(AD52="",0,VLOOKUP(AD52,'points ind'!$A$2:$B$71,2,FALSE))</f>
        <v>0</v>
      </c>
      <c r="AF52" s="48">
        <f>IF(AD52="",0,VLOOKUP(AD52,'points clubs'!$A$2:$B$71,2,FALSE))</f>
        <v>0</v>
      </c>
      <c r="AG52" s="43">
        <v>47</v>
      </c>
      <c r="AH52" s="25">
        <f>IF(AG52="",0,VLOOKUP(AG52,'points ind'!$A$2:$B$71,2,FALSE))</f>
        <v>0</v>
      </c>
      <c r="AI52" s="48">
        <f>IF(AG52="",0,VLOOKUP(AG52,'points clubs'!$A$2:$B$71,2,FALSE))</f>
        <v>0</v>
      </c>
      <c r="AJ52" s="33">
        <f t="shared" si="42"/>
        <v>128</v>
      </c>
      <c r="AK52" s="71">
        <f>RANK(AJ52,$AJ$10:$AJ$80,0)</f>
        <v>30</v>
      </c>
      <c r="AL52" s="257">
        <f>IF(AG52&gt;0,(LARGE((G52,M52,P52,S52,V52,Y52,AB52,AE52),1)+LARGE((G52,M52,P52,S52,V52,Y52,AB52,AE52),2)+LARGE((G52,M52,P52,S52,V52,Y52,AB52,AE52),3)+LARGE((G52,M52,P52,S52,V52,Y52,AB52,AE52),4)+AH52),(LARGE((G52,M52,P52,S52,V52,Y52,AB52,AE52),1)+LARGE((G52,M52,P52,S52,V52,Y52,AB52,AE52),2)+LARGE((G52,M52,P52,S52,V52,Y52,AB52,AE52),3)+LARGE((G52,M52,P52,S52,V52,Y52,AB52,AE52),4)+LARGE((G52,M52,P52,S52,V52,Y52,AB52,AE52),5)))</f>
        <v>52</v>
      </c>
      <c r="AM52" s="258">
        <f t="shared" si="25"/>
        <v>43</v>
      </c>
      <c r="AN52" s="64">
        <f t="shared" si="26"/>
        <v>0</v>
      </c>
      <c r="AO52" s="31">
        <f t="shared" si="27"/>
        <v>0</v>
      </c>
      <c r="AP52" s="31">
        <f t="shared" si="28"/>
        <v>0</v>
      </c>
      <c r="AQ52" s="31">
        <f t="shared" si="29"/>
        <v>0</v>
      </c>
      <c r="AR52" s="31">
        <f t="shared" si="30"/>
        <v>0</v>
      </c>
      <c r="AS52" s="31">
        <f t="shared" si="31"/>
        <v>0</v>
      </c>
      <c r="AT52" s="31">
        <f t="shared" si="32"/>
        <v>0</v>
      </c>
      <c r="AU52" s="31">
        <f t="shared" si="33"/>
        <v>0</v>
      </c>
      <c r="AV52" s="31">
        <f t="shared" si="34"/>
        <v>16</v>
      </c>
      <c r="AW52" s="31">
        <f t="shared" si="35"/>
        <v>0</v>
      </c>
      <c r="AX52" s="31">
        <f t="shared" si="36"/>
        <v>0</v>
      </c>
      <c r="AY52" s="31">
        <f t="shared" si="37"/>
        <v>0</v>
      </c>
      <c r="AZ52" s="31">
        <f t="shared" si="38"/>
        <v>0</v>
      </c>
      <c r="BA52" s="31">
        <f t="shared" si="39"/>
        <v>0</v>
      </c>
      <c r="BB52" s="32">
        <f t="shared" si="40"/>
        <v>0</v>
      </c>
      <c r="BC52" s="226">
        <f t="shared" si="41"/>
        <v>0</v>
      </c>
      <c r="BD52" s="58"/>
      <c r="BE52" s="58"/>
    </row>
    <row r="53" spans="1:57" s="50" customFormat="1" ht="15.75" thickBot="1" x14ac:dyDescent="0.3">
      <c r="A53" s="21">
        <f t="shared" si="24"/>
        <v>44</v>
      </c>
      <c r="B53" s="89" t="s">
        <v>196</v>
      </c>
      <c r="C53" s="95">
        <v>2001</v>
      </c>
      <c r="D53" s="95" t="s">
        <v>15</v>
      </c>
      <c r="E53" s="104">
        <v>2660291</v>
      </c>
      <c r="F53" s="87">
        <v>38</v>
      </c>
      <c r="G53" s="44">
        <f>IF(F53="",0,VLOOKUP(F53,'points ind'!$A$2:$B$52,2,FALSE))</f>
        <v>0</v>
      </c>
      <c r="H53" s="49">
        <f>IF(F53="",0,VLOOKUP(F53,'points clubs'!$A$2:$B$51,2,FALSE))</f>
        <v>0</v>
      </c>
      <c r="I53" s="55"/>
      <c r="J53" s="56">
        <f>IF(I53="",0,VLOOKUP(I53,'points ind'!$A$2:$B$52,2,FALSE))</f>
        <v>0</v>
      </c>
      <c r="K53" s="57">
        <f>IF(I53="",0,VLOOKUP(I53,'points clubs'!$A$2:$B$51,2,FALSE))</f>
        <v>0</v>
      </c>
      <c r="L53" s="43">
        <v>39</v>
      </c>
      <c r="M53" s="25">
        <f>IF(L53="",0,VLOOKUP(L53,'points ind'!$A$2:$B$71,2,FALSE))</f>
        <v>0</v>
      </c>
      <c r="N53" s="48">
        <f>IF(L53="",0,VLOOKUP(L53,'points clubs'!$A$2:$B$71,2,FALSE))</f>
        <v>0</v>
      </c>
      <c r="O53" s="43">
        <v>30</v>
      </c>
      <c r="P53" s="25">
        <f>IF(O53="",0,VLOOKUP(O53,'points ind'!$A$2:$B$71,2,FALSE))</f>
        <v>12</v>
      </c>
      <c r="Q53" s="48">
        <f>IF(O53="",0,VLOOKUP(O53,'points clubs'!$A$2:$B$71,2,FALSE))</f>
        <v>0</v>
      </c>
      <c r="R53" s="43">
        <v>34</v>
      </c>
      <c r="S53" s="25">
        <f>IF(R53="",0,VLOOKUP(R53,'points ind'!$A$2:$B$71,2,FALSE))</f>
        <v>4</v>
      </c>
      <c r="T53" s="48">
        <f>IF(R53="",0,VLOOKUP(R53,'points clubs'!$A$2:$B$71,2,FALSE))</f>
        <v>0</v>
      </c>
      <c r="U53" s="149">
        <v>36</v>
      </c>
      <c r="V53" s="25">
        <f>IF(U53="",0,VLOOKUP(U53,'points ind'!$A$2:$B$71,2,FALSE))</f>
        <v>0</v>
      </c>
      <c r="W53" s="48">
        <f>IF(U53="",0,VLOOKUP(U53,'points clubs'!$A$2:$B$71,2,FALSE))</f>
        <v>0</v>
      </c>
      <c r="X53" s="43">
        <v>36</v>
      </c>
      <c r="Y53" s="25">
        <f>IF(X53="",0,VLOOKUP(X53,'points ind'!$A$2:$B$71,2,FALSE))</f>
        <v>0</v>
      </c>
      <c r="Z53" s="48">
        <f>IF(X53="",0,VLOOKUP(X53,'points clubs'!$A$2:$B$71,2,FALSE))</f>
        <v>0</v>
      </c>
      <c r="AA53" s="149"/>
      <c r="AB53" s="25">
        <f>IF(AA53="",0,VLOOKUP(AA53,'points ind'!$A$2:$B$71,2,FALSE))</f>
        <v>0</v>
      </c>
      <c r="AC53" s="48">
        <f>IF(AA53="",0,VLOOKUP(AA53,'points clubs'!$A$2:$B$71,2,FALSE))</f>
        <v>0</v>
      </c>
      <c r="AD53" s="149">
        <v>19</v>
      </c>
      <c r="AE53" s="25">
        <f>IF(AD53="",0,VLOOKUP(AD53,'points ind'!$A$2:$B$71,2,FALSE))</f>
        <v>34</v>
      </c>
      <c r="AF53" s="48">
        <f>IF(AD53="",0,VLOOKUP(AD53,'points clubs'!$A$2:$B$71,2,FALSE))</f>
        <v>4</v>
      </c>
      <c r="AG53" s="149"/>
      <c r="AH53" s="25">
        <f>IF(AG53="",0,VLOOKUP(AG53,'points ind'!$A$2:$B$71,2,FALSE))</f>
        <v>0</v>
      </c>
      <c r="AI53" s="48">
        <f>IF(AG53="",0,VLOOKUP(AG53,'points clubs'!$A$2:$B$71,2,FALSE))</f>
        <v>0</v>
      </c>
      <c r="AJ53" s="33">
        <f t="shared" si="42"/>
        <v>85</v>
      </c>
      <c r="AK53" s="71">
        <f>RANK(AJ53,$AJ$10:$AJ$80,0)</f>
        <v>44</v>
      </c>
      <c r="AL53" s="257">
        <f>IF(AG53&gt;0,(LARGE((G53,M53,P53,S53,V53,Y53,AB53,AE53),1)+LARGE((G53,M53,P53,S53,V53,Y53,AB53,AE53),2)+LARGE((G53,M53,P53,S53,V53,Y53,AB53,AE53),3)+LARGE((G53,M53,P53,S53,V53,Y53,AB53,AE53),4)+AH53),(LARGE((G53,M53,P53,S53,V53,Y53,AB53,AE53),1)+LARGE((G53,M53,P53,S53,V53,Y53,AB53,AE53),2)+LARGE((G53,M53,P53,S53,V53,Y53,AB53,AE53),3)+LARGE((G53,M53,P53,S53,V53,Y53,AB53,AE53),4)+LARGE((G53,M53,P53,S53,V53,Y53,AB53,AE53),5)))</f>
        <v>50</v>
      </c>
      <c r="AM53" s="258">
        <f t="shared" si="25"/>
        <v>44</v>
      </c>
      <c r="AN53" s="64">
        <f t="shared" si="26"/>
        <v>0</v>
      </c>
      <c r="AO53" s="31">
        <f t="shared" si="27"/>
        <v>0</v>
      </c>
      <c r="AP53" s="31">
        <f t="shared" si="28"/>
        <v>0</v>
      </c>
      <c r="AQ53" s="31">
        <f t="shared" si="29"/>
        <v>0</v>
      </c>
      <c r="AR53" s="31">
        <f t="shared" si="30"/>
        <v>0</v>
      </c>
      <c r="AS53" s="31">
        <f t="shared" si="31"/>
        <v>4</v>
      </c>
      <c r="AT53" s="31">
        <f t="shared" si="32"/>
        <v>0</v>
      </c>
      <c r="AU53" s="31">
        <f t="shared" si="33"/>
        <v>0</v>
      </c>
      <c r="AV53" s="31">
        <f t="shared" si="34"/>
        <v>0</v>
      </c>
      <c r="AW53" s="31">
        <f t="shared" si="35"/>
        <v>0</v>
      </c>
      <c r="AX53" s="31">
        <f t="shared" si="36"/>
        <v>0</v>
      </c>
      <c r="AY53" s="31">
        <f t="shared" si="37"/>
        <v>0</v>
      </c>
      <c r="AZ53" s="31">
        <f t="shared" si="38"/>
        <v>0</v>
      </c>
      <c r="BA53" s="31">
        <f t="shared" si="39"/>
        <v>0</v>
      </c>
      <c r="BB53" s="32">
        <f t="shared" si="40"/>
        <v>0</v>
      </c>
      <c r="BC53" s="226">
        <f t="shared" si="41"/>
        <v>0</v>
      </c>
      <c r="BD53" s="58"/>
      <c r="BE53" s="58"/>
    </row>
    <row r="54" spans="1:57" s="50" customFormat="1" ht="15.75" thickBot="1" x14ac:dyDescent="0.3">
      <c r="A54" s="21">
        <f t="shared" si="24"/>
        <v>45</v>
      </c>
      <c r="B54" s="89" t="s">
        <v>201</v>
      </c>
      <c r="C54" s="95">
        <v>2001</v>
      </c>
      <c r="D54" s="95" t="s">
        <v>10</v>
      </c>
      <c r="E54" s="104">
        <v>2666107</v>
      </c>
      <c r="F54" s="75">
        <v>43</v>
      </c>
      <c r="G54" s="44">
        <f>IF(F54="",0,VLOOKUP(F54,'points ind'!$A$2:$B$52,2,FALSE))</f>
        <v>0</v>
      </c>
      <c r="H54" s="49">
        <f>IF(F54="",0,VLOOKUP(F54,'points clubs'!$A$2:$B$51,2,FALSE))</f>
        <v>0</v>
      </c>
      <c r="I54" s="148"/>
      <c r="J54" s="56">
        <f>IF(I54="",0,VLOOKUP(I54,'points ind'!$A$2:$B$52,2,FALSE))</f>
        <v>0</v>
      </c>
      <c r="K54" s="57">
        <f>IF(I54="",0,VLOOKUP(I54,'points clubs'!$A$2:$B$51,2,FALSE))</f>
        <v>0</v>
      </c>
      <c r="L54" s="149">
        <v>37</v>
      </c>
      <c r="M54" s="25">
        <f>IF(L54="",0,VLOOKUP(L54,'points ind'!$A$2:$B$71,2,FALSE))</f>
        <v>0</v>
      </c>
      <c r="N54" s="48">
        <f>IF(L54="",0,VLOOKUP(L54,'points clubs'!$A$2:$B$71,2,FALSE))</f>
        <v>0</v>
      </c>
      <c r="O54" s="149">
        <v>37</v>
      </c>
      <c r="P54" s="25">
        <f>IF(O54="",0,VLOOKUP(O54,'points ind'!$A$2:$B$71,2,FALSE))</f>
        <v>0</v>
      </c>
      <c r="Q54" s="48">
        <f>IF(O54="",0,VLOOKUP(O54,'points clubs'!$A$2:$B$71,2,FALSE))</f>
        <v>0</v>
      </c>
      <c r="R54" s="43"/>
      <c r="S54" s="25">
        <f>IF(R54="",0,VLOOKUP(R54,'points ind'!$A$2:$B$71,2,FALSE))</f>
        <v>0</v>
      </c>
      <c r="T54" s="48">
        <f>IF(R54="",0,VLOOKUP(R54,'points clubs'!$A$2:$B$71,2,FALSE))</f>
        <v>0</v>
      </c>
      <c r="U54" s="43">
        <v>27</v>
      </c>
      <c r="V54" s="25">
        <f>IF(U54="",0,VLOOKUP(U54,'points ind'!$A$2:$B$71,2,FALSE))</f>
        <v>18</v>
      </c>
      <c r="W54" s="48">
        <f>IF(U54="",0,VLOOKUP(U54,'points clubs'!$A$2:$B$71,2,FALSE))</f>
        <v>0</v>
      </c>
      <c r="X54" s="149"/>
      <c r="Y54" s="25">
        <f>IF(X54="",0,VLOOKUP(X54,'points ind'!$A$2:$B$71,2,FALSE))</f>
        <v>0</v>
      </c>
      <c r="Z54" s="48">
        <f>IF(X54="",0,VLOOKUP(X54,'points clubs'!$A$2:$B$71,2,FALSE))</f>
        <v>0</v>
      </c>
      <c r="AA54" s="149"/>
      <c r="AB54" s="25">
        <f>IF(AA54="",0,VLOOKUP(AA54,'points ind'!$A$2:$B$71,2,FALSE))</f>
        <v>0</v>
      </c>
      <c r="AC54" s="48">
        <f>IF(AA54="",0,VLOOKUP(AA54,'points clubs'!$A$2:$B$71,2,FALSE))</f>
        <v>0</v>
      </c>
      <c r="AD54" s="149">
        <v>35</v>
      </c>
      <c r="AE54" s="25">
        <f>IF(AD54="",0,VLOOKUP(AD54,'points ind'!$A$2:$B$71,2,FALSE))</f>
        <v>2</v>
      </c>
      <c r="AF54" s="48">
        <f>IF(AD54="",0,VLOOKUP(AD54,'points clubs'!$A$2:$B$71,2,FALSE))</f>
        <v>0</v>
      </c>
      <c r="AG54" s="149">
        <v>23</v>
      </c>
      <c r="AH54" s="25">
        <f>IF(AG54="",0,VLOOKUP(AG54,'points ind'!$A$2:$B$71,2,FALSE))</f>
        <v>26</v>
      </c>
      <c r="AI54" s="48">
        <f>IF(AG54="",0,VLOOKUP(AG54,'points clubs'!$A$2:$B$71,2,FALSE))</f>
        <v>0</v>
      </c>
      <c r="AJ54" s="33">
        <f>G54+J54+M54+P54+S54+V54+Y54+AB54+AE54+AH54</f>
        <v>46</v>
      </c>
      <c r="AK54" s="71">
        <f>RANK(AJ54,$AJ$10:$AJ$73,0)</f>
        <v>50</v>
      </c>
      <c r="AL54" s="257">
        <f>IF(AG54&gt;0,(LARGE((G54,M54,P54,S54,V54,Y54,AB54,AE54),1)+LARGE((G54,M54,P54,S54,V54,Y54,AB54,AE54),2)+LARGE((G54,M54,P54,S54,V54,Y54,AB54,AE54),3)+LARGE((G54,M54,P54,S54,V54,Y54,AB54,AE54),4)+AH54),(LARGE((G54,M54,P54,S54,V54,Y54,AB54,AE54),1)+LARGE((G54,M54,P54,S54,V54,Y54,AB54,AE54),2)+LARGE((G54,M54,P54,S54,V54,Y54,AB54,AE54),3)+LARGE((G54,M54,P54,S54,V54,Y54,AB54,AE54),4)+LARGE((G54,M54,P54,S54,V54,Y54,AB54,AE54),5)))</f>
        <v>46</v>
      </c>
      <c r="AM54" s="258">
        <f t="shared" si="25"/>
        <v>45</v>
      </c>
      <c r="AN54" s="64">
        <f t="shared" si="26"/>
        <v>0</v>
      </c>
      <c r="AO54" s="31">
        <f t="shared" si="27"/>
        <v>0</v>
      </c>
      <c r="AP54" s="31">
        <f t="shared" si="28"/>
        <v>0</v>
      </c>
      <c r="AQ54" s="31">
        <f t="shared" si="29"/>
        <v>0</v>
      </c>
      <c r="AR54" s="31">
        <f t="shared" si="30"/>
        <v>0</v>
      </c>
      <c r="AS54" s="31">
        <f t="shared" si="31"/>
        <v>0</v>
      </c>
      <c r="AT54" s="31">
        <f t="shared" si="32"/>
        <v>0</v>
      </c>
      <c r="AU54" s="31">
        <f t="shared" si="33"/>
        <v>0</v>
      </c>
      <c r="AV54" s="31">
        <f t="shared" si="34"/>
        <v>0</v>
      </c>
      <c r="AW54" s="31">
        <f t="shared" si="35"/>
        <v>0</v>
      </c>
      <c r="AX54" s="31">
        <f t="shared" si="36"/>
        <v>0</v>
      </c>
      <c r="AY54" s="31">
        <f t="shared" si="37"/>
        <v>0</v>
      </c>
      <c r="AZ54" s="31">
        <f t="shared" si="38"/>
        <v>0</v>
      </c>
      <c r="BA54" s="31">
        <f t="shared" si="39"/>
        <v>0</v>
      </c>
      <c r="BB54" s="32">
        <f t="shared" si="40"/>
        <v>0</v>
      </c>
      <c r="BC54" s="226">
        <f t="shared" si="41"/>
        <v>0</v>
      </c>
      <c r="BD54" s="58"/>
      <c r="BE54" s="58"/>
    </row>
    <row r="55" spans="1:57" s="58" customFormat="1" ht="15.75" thickBot="1" x14ac:dyDescent="0.3">
      <c r="A55" s="21">
        <f t="shared" si="24"/>
        <v>46</v>
      </c>
      <c r="B55" s="102" t="s">
        <v>209</v>
      </c>
      <c r="C55" s="95">
        <v>2001</v>
      </c>
      <c r="D55" s="95" t="s">
        <v>21</v>
      </c>
      <c r="E55" s="190">
        <v>2660035</v>
      </c>
      <c r="F55" s="87"/>
      <c r="G55" s="44">
        <f>IF(F55="",0,VLOOKUP(F55,'points ind'!$A$2:$B$52,2,FALSE))</f>
        <v>0</v>
      </c>
      <c r="H55" s="49">
        <f>IF(F55="",0,VLOOKUP(F55,'points clubs'!$A$2:$B$51,2,FALSE))</f>
        <v>0</v>
      </c>
      <c r="I55" s="148"/>
      <c r="J55" s="56">
        <f>IF(I55="",0,VLOOKUP(I55,'points ind'!$A$2:$B$52,2,FALSE))</f>
        <v>0</v>
      </c>
      <c r="K55" s="57">
        <f>IF(I55="",0,VLOOKUP(I55,'points clubs'!$A$2:$B$51,2,FALSE))</f>
        <v>0</v>
      </c>
      <c r="L55" s="149"/>
      <c r="M55" s="25">
        <f>IF(L55="",0,VLOOKUP(L55,'points ind'!$A$2:$B$71,2,FALSE))</f>
        <v>0</v>
      </c>
      <c r="N55" s="48">
        <f>IF(L55="",0,VLOOKUP(L55,'points clubs'!$A$2:$B$71,2,FALSE))</f>
        <v>0</v>
      </c>
      <c r="O55" s="149">
        <v>28</v>
      </c>
      <c r="P55" s="25">
        <f>IF(O55="",0,VLOOKUP(O55,'points ind'!$A$2:$B$71,2,FALSE))</f>
        <v>16</v>
      </c>
      <c r="Q55" s="48">
        <f>IF(O55="",0,VLOOKUP(O55,'points clubs'!$A$2:$B$71,2,FALSE))</f>
        <v>0</v>
      </c>
      <c r="R55" s="43">
        <v>49</v>
      </c>
      <c r="S55" s="25">
        <f>IF(R55="",0,VLOOKUP(R55,'points ind'!$A$2:$B$71,2,FALSE))</f>
        <v>0</v>
      </c>
      <c r="T55" s="48">
        <f>IF(R55="",0,VLOOKUP(R55,'points clubs'!$A$2:$B$71,2,FALSE))</f>
        <v>0</v>
      </c>
      <c r="U55" s="43">
        <v>31</v>
      </c>
      <c r="V55" s="25">
        <f>IF(U55="",0,VLOOKUP(U55,'points ind'!$A$2:$B$71,2,FALSE))</f>
        <v>10</v>
      </c>
      <c r="W55" s="48">
        <f>IF(U55="",0,VLOOKUP(U55,'points clubs'!$A$2:$B$71,2,FALSE))</f>
        <v>0</v>
      </c>
      <c r="X55" s="43"/>
      <c r="Y55" s="25">
        <f>IF(X55="",0,VLOOKUP(X55,'points ind'!$A$2:$B$71,2,FALSE))</f>
        <v>0</v>
      </c>
      <c r="Z55" s="48">
        <f>IF(X55="",0,VLOOKUP(X55,'points clubs'!$A$2:$B$71,2,FALSE))</f>
        <v>0</v>
      </c>
      <c r="AA55" s="43">
        <v>30</v>
      </c>
      <c r="AB55" s="25">
        <f>IF(AA55="",0,VLOOKUP(AA55,'points ind'!$A$2:$B$71,2,FALSE))</f>
        <v>12</v>
      </c>
      <c r="AC55" s="48">
        <f>IF(AA55="",0,VLOOKUP(AA55,'points clubs'!$A$2:$B$71,2,FALSE))</f>
        <v>0</v>
      </c>
      <c r="AD55" s="43">
        <v>38</v>
      </c>
      <c r="AE55" s="25">
        <f>IF(AD55="",0,VLOOKUP(AD55,'points ind'!$A$2:$B$71,2,FALSE))</f>
        <v>0</v>
      </c>
      <c r="AF55" s="48">
        <f>IF(AD55="",0,VLOOKUP(AD55,'points clubs'!$A$2:$B$71,2,FALSE))</f>
        <v>0</v>
      </c>
      <c r="AG55" s="43"/>
      <c r="AH55" s="25">
        <f>IF(AG55="",0,VLOOKUP(AG55,'points ind'!$A$2:$B$71,2,FALSE))</f>
        <v>0</v>
      </c>
      <c r="AI55" s="48">
        <f>IF(AG55="",0,VLOOKUP(AG55,'points clubs'!$A$2:$B$71,2,FALSE))</f>
        <v>0</v>
      </c>
      <c r="AJ55" s="33">
        <f>G55+J55+M55+P55+S55+V55+Y55+AB55+AE55+AH55</f>
        <v>38</v>
      </c>
      <c r="AK55" s="71">
        <f>RANK(AJ55,$AJ$10:$AJ$73,0)</f>
        <v>51</v>
      </c>
      <c r="AL55" s="257">
        <f>IF(AG55&gt;0,(LARGE((G55,M55,P55,S55,V55,Y55,AB55,AE55),1)+LARGE((G55,M55,P55,S55,V55,Y55,AB55,AE55),2)+LARGE((G55,M55,P55,S55,V55,Y55,AB55,AE55),3)+LARGE((G55,M55,P55,S55,V55,Y55,AB55,AE55),4)+AH55),(LARGE((G55,M55,P55,S55,V55,Y55,AB55,AE55),1)+LARGE((G55,M55,P55,S55,V55,Y55,AB55,AE55),2)+LARGE((G55,M55,P55,S55,V55,Y55,AB55,AE55),3)+LARGE((G55,M55,P55,S55,V55,Y55,AB55,AE55),4)+LARGE((G55,M55,P55,S55,V55,Y55,AB55,AE55),5)))</f>
        <v>38</v>
      </c>
      <c r="AM55" s="258">
        <f t="shared" si="25"/>
        <v>46</v>
      </c>
      <c r="AN55" s="64">
        <f t="shared" si="26"/>
        <v>0</v>
      </c>
      <c r="AO55" s="31">
        <f t="shared" si="27"/>
        <v>0</v>
      </c>
      <c r="AP55" s="31">
        <f t="shared" si="28"/>
        <v>0</v>
      </c>
      <c r="AQ55" s="31">
        <f t="shared" si="29"/>
        <v>0</v>
      </c>
      <c r="AR55" s="31">
        <f t="shared" si="30"/>
        <v>0</v>
      </c>
      <c r="AS55" s="31">
        <f t="shared" si="31"/>
        <v>0</v>
      </c>
      <c r="AT55" s="31">
        <f t="shared" si="32"/>
        <v>0</v>
      </c>
      <c r="AU55" s="31">
        <f t="shared" si="33"/>
        <v>0</v>
      </c>
      <c r="AV55" s="31">
        <f t="shared" si="34"/>
        <v>0</v>
      </c>
      <c r="AW55" s="31">
        <f t="shared" si="35"/>
        <v>0</v>
      </c>
      <c r="AX55" s="31">
        <f t="shared" si="36"/>
        <v>0</v>
      </c>
      <c r="AY55" s="31">
        <f t="shared" si="37"/>
        <v>0</v>
      </c>
      <c r="AZ55" s="31">
        <f t="shared" si="38"/>
        <v>0</v>
      </c>
      <c r="BA55" s="31">
        <f t="shared" si="39"/>
        <v>0</v>
      </c>
      <c r="BB55" s="32">
        <f t="shared" si="40"/>
        <v>0</v>
      </c>
      <c r="BC55" s="226">
        <f t="shared" si="41"/>
        <v>0</v>
      </c>
    </row>
    <row r="56" spans="1:57" ht="15.75" thickBot="1" x14ac:dyDescent="0.3">
      <c r="A56" s="21">
        <f t="shared" si="24"/>
        <v>47</v>
      </c>
      <c r="B56" s="122" t="s">
        <v>187</v>
      </c>
      <c r="C56" s="95">
        <v>2001</v>
      </c>
      <c r="D56" s="95" t="s">
        <v>21</v>
      </c>
      <c r="E56" s="104">
        <v>2665188</v>
      </c>
      <c r="F56" s="87">
        <v>29</v>
      </c>
      <c r="G56" s="44">
        <f>IF(F56="",0,VLOOKUP(F56,'points ind'!$A$2:$B$52,2,FALSE))</f>
        <v>14</v>
      </c>
      <c r="H56" s="49">
        <f>IF(F56="",0,VLOOKUP(F56,'points clubs'!$A$2:$B$51,2,FALSE))</f>
        <v>0</v>
      </c>
      <c r="I56" s="55"/>
      <c r="J56" s="56">
        <f>IF(I56="",0,VLOOKUP(I56,'points ind'!$A$2:$B$52,2,FALSE))</f>
        <v>0</v>
      </c>
      <c r="K56" s="57">
        <f>IF(I56="",0,VLOOKUP(I56,'points clubs'!$A$2:$B$51,2,FALSE))</f>
        <v>0</v>
      </c>
      <c r="L56" s="43">
        <v>49</v>
      </c>
      <c r="M56" s="25">
        <f>IF(L56="",0,VLOOKUP(L56,'points ind'!$A$2:$B$71,2,FALSE))</f>
        <v>0</v>
      </c>
      <c r="N56" s="48">
        <f>IF(L56="",0,VLOOKUP(L56,'points clubs'!$A$2:$B$71,2,FALSE))</f>
        <v>0</v>
      </c>
      <c r="O56" s="43">
        <v>46</v>
      </c>
      <c r="P56" s="25">
        <f>IF(O56="",0,VLOOKUP(O56,'points ind'!$A$2:$B$71,2,FALSE))</f>
        <v>0</v>
      </c>
      <c r="Q56" s="48">
        <f>IF(O56="",0,VLOOKUP(O56,'points clubs'!$A$2:$B$71,2,FALSE))</f>
        <v>0</v>
      </c>
      <c r="R56" s="43">
        <v>52</v>
      </c>
      <c r="S56" s="25">
        <f>IF(R56="",0,VLOOKUP(R56,'points ind'!$A$2:$B$71,2,FALSE))</f>
        <v>0</v>
      </c>
      <c r="T56" s="48">
        <f>IF(R56="",0,VLOOKUP(R56,'points clubs'!$A$2:$B$71,2,FALSE))</f>
        <v>0</v>
      </c>
      <c r="U56" s="43">
        <v>45</v>
      </c>
      <c r="V56" s="25">
        <f>IF(U56="",0,VLOOKUP(U56,'points ind'!$A$2:$B$71,2,FALSE))</f>
        <v>0</v>
      </c>
      <c r="W56" s="48">
        <f>IF(U56="",0,VLOOKUP(U56,'points clubs'!$A$2:$B$71,2,FALSE))</f>
        <v>0</v>
      </c>
      <c r="X56" s="43">
        <v>37</v>
      </c>
      <c r="Y56" s="25">
        <f>IF(X56="",0,VLOOKUP(X56,'points ind'!$A$2:$B$71,2,FALSE))</f>
        <v>0</v>
      </c>
      <c r="Z56" s="48">
        <f>IF(X56="",0,VLOOKUP(X56,'points clubs'!$A$2:$B$71,2,FALSE))</f>
        <v>0</v>
      </c>
      <c r="AA56" s="43">
        <v>33</v>
      </c>
      <c r="AB56" s="25">
        <f>IF(AA56="",0,VLOOKUP(AA56,'points ind'!$A$2:$B$71,2,FALSE))</f>
        <v>6</v>
      </c>
      <c r="AC56" s="48">
        <f>IF(AA56="",0,VLOOKUP(AA56,'points clubs'!$A$2:$B$71,2,FALSE))</f>
        <v>0</v>
      </c>
      <c r="AD56" s="43">
        <v>30</v>
      </c>
      <c r="AE56" s="25">
        <f>IF(AD56="",0,VLOOKUP(AD56,'points ind'!$A$2:$B$71,2,FALSE))</f>
        <v>12</v>
      </c>
      <c r="AF56" s="48">
        <f>IF(AD56="",0,VLOOKUP(AD56,'points clubs'!$A$2:$B$71,2,FALSE))</f>
        <v>0</v>
      </c>
      <c r="AG56" s="43"/>
      <c r="AH56" s="25">
        <f>IF(AG56="",0,VLOOKUP(AG56,'points ind'!$A$2:$B$71,2,FALSE))</f>
        <v>0</v>
      </c>
      <c r="AI56" s="48">
        <f>IF(AG56="",0,VLOOKUP(AG56,'points clubs'!$A$2:$B$71,2,FALSE))</f>
        <v>0</v>
      </c>
      <c r="AJ56" s="33">
        <f>G56+J56+L56+N56+P56+R56+T56+V56+Z56</f>
        <v>115</v>
      </c>
      <c r="AK56" s="71">
        <f>RANK(AJ56,$AJ$10:$AJ$80,0)</f>
        <v>32</v>
      </c>
      <c r="AL56" s="257">
        <f>IF(AG56&gt;0,(LARGE((G56,M56,P56,S56,V56,Y56,AB56,AE56),1)+LARGE((G56,M56,P56,S56,V56,Y56,AB56,AE56),2)+LARGE((G56,M56,P56,S56,V56,Y56,AB56,AE56),3)+LARGE((G56,M56,P56,S56,V56,Y56,AB56,AE56),4)+AH56),(LARGE((G56,M56,P56,S56,V56,Y56,AB56,AE56),1)+LARGE((G56,M56,P56,S56,V56,Y56,AB56,AE56),2)+LARGE((G56,M56,P56,S56,V56,Y56,AB56,AE56),3)+LARGE((G56,M56,P56,S56,V56,Y56,AB56,AE56),4)+LARGE((G56,M56,P56,S56,V56,Y56,AB56,AE56),5)))</f>
        <v>32</v>
      </c>
      <c r="AM56" s="258">
        <f t="shared" si="25"/>
        <v>47</v>
      </c>
      <c r="AN56" s="64">
        <f t="shared" si="26"/>
        <v>0</v>
      </c>
      <c r="AO56" s="31">
        <f t="shared" si="27"/>
        <v>0</v>
      </c>
      <c r="AP56" s="31">
        <f t="shared" si="28"/>
        <v>0</v>
      </c>
      <c r="AQ56" s="31">
        <f t="shared" si="29"/>
        <v>0</v>
      </c>
      <c r="AR56" s="31">
        <f t="shared" si="30"/>
        <v>0</v>
      </c>
      <c r="AS56" s="31">
        <f t="shared" si="31"/>
        <v>0</v>
      </c>
      <c r="AT56" s="31">
        <f t="shared" si="32"/>
        <v>0</v>
      </c>
      <c r="AU56" s="31">
        <f t="shared" si="33"/>
        <v>0</v>
      </c>
      <c r="AV56" s="31">
        <f t="shared" si="34"/>
        <v>0</v>
      </c>
      <c r="AW56" s="31">
        <f t="shared" si="35"/>
        <v>0</v>
      </c>
      <c r="AX56" s="31">
        <f t="shared" si="36"/>
        <v>0</v>
      </c>
      <c r="AY56" s="31">
        <f t="shared" si="37"/>
        <v>0</v>
      </c>
      <c r="AZ56" s="31">
        <f t="shared" si="38"/>
        <v>0</v>
      </c>
      <c r="BA56" s="31">
        <f t="shared" si="39"/>
        <v>0</v>
      </c>
      <c r="BB56" s="32">
        <f t="shared" si="40"/>
        <v>0</v>
      </c>
      <c r="BC56" s="226">
        <f t="shared" si="41"/>
        <v>0</v>
      </c>
    </row>
    <row r="57" spans="1:57" ht="15.75" thickBot="1" x14ac:dyDescent="0.3">
      <c r="A57" s="21">
        <f t="shared" si="24"/>
        <v>48</v>
      </c>
      <c r="B57" s="89" t="s">
        <v>185</v>
      </c>
      <c r="C57" s="95">
        <v>2001</v>
      </c>
      <c r="D57" s="95" t="s">
        <v>10</v>
      </c>
      <c r="E57" s="104">
        <v>2671197</v>
      </c>
      <c r="F57" s="75">
        <v>27</v>
      </c>
      <c r="G57" s="44">
        <f>IF(F57="",0,VLOOKUP(F57,'points ind'!$A$2:$B$52,2,FALSE))</f>
        <v>18</v>
      </c>
      <c r="H57" s="49">
        <f>IF(F57="",0,VLOOKUP(F57,'points clubs'!$A$2:$B$51,2,FALSE))</f>
        <v>0</v>
      </c>
      <c r="I57" s="148"/>
      <c r="J57" s="56">
        <f>IF(I57="",0,VLOOKUP(I57,'points ind'!$A$2:$B$52,2,FALSE))</f>
        <v>0</v>
      </c>
      <c r="K57" s="57">
        <f>IF(I57="",0,VLOOKUP(I57,'points clubs'!$A$2:$B$51,2,FALSE))</f>
        <v>0</v>
      </c>
      <c r="L57" s="149">
        <v>31</v>
      </c>
      <c r="M57" s="25">
        <f>IF(L57="",0,VLOOKUP(L57,'points ind'!$A$2:$B$71,2,FALSE))</f>
        <v>10</v>
      </c>
      <c r="N57" s="48">
        <f>IF(L57="",0,VLOOKUP(L57,'points clubs'!$A$2:$B$71,2,FALSE))</f>
        <v>0</v>
      </c>
      <c r="O57" s="149">
        <v>42</v>
      </c>
      <c r="P57" s="25">
        <f>IF(O57="",0,VLOOKUP(O57,'points ind'!$A$2:$B$71,2,FALSE))</f>
        <v>0</v>
      </c>
      <c r="Q57" s="48">
        <f>IF(O57="",0,VLOOKUP(O57,'points clubs'!$A$2:$B$71,2,FALSE))</f>
        <v>0</v>
      </c>
      <c r="R57" s="43">
        <v>51</v>
      </c>
      <c r="S57" s="25">
        <f>IF(R57="",0,VLOOKUP(R57,'points ind'!$A$2:$B$71,2,FALSE))</f>
        <v>0</v>
      </c>
      <c r="T57" s="48">
        <f>IF(R57="",0,VLOOKUP(R57,'points clubs'!$A$2:$B$71,2,FALSE))</f>
        <v>0</v>
      </c>
      <c r="U57" s="43"/>
      <c r="V57" s="25">
        <f>IF(U57="",0,VLOOKUP(U57,'points ind'!$A$2:$B$71,2,FALSE))</f>
        <v>0</v>
      </c>
      <c r="W57" s="48">
        <f>IF(U57="",0,VLOOKUP(U57,'points clubs'!$A$2:$B$71,2,FALSE))</f>
        <v>0</v>
      </c>
      <c r="X57" s="43"/>
      <c r="Y57" s="25">
        <f>IF(X57="",0,VLOOKUP(X57,'points ind'!$A$2:$B$71,2,FALSE))</f>
        <v>0</v>
      </c>
      <c r="Z57" s="48">
        <f>IF(X57="",0,VLOOKUP(X57,'points clubs'!$A$2:$B$71,2,FALSE))</f>
        <v>0</v>
      </c>
      <c r="AA57" s="43"/>
      <c r="AB57" s="25">
        <f>IF(AA57="",0,VLOOKUP(AA57,'points ind'!$A$2:$B$71,2,FALSE))</f>
        <v>0</v>
      </c>
      <c r="AC57" s="48">
        <f>IF(AA57="",0,VLOOKUP(AA57,'points clubs'!$A$2:$B$71,2,FALSE))</f>
        <v>0</v>
      </c>
      <c r="AD57" s="43">
        <v>36</v>
      </c>
      <c r="AE57" s="25">
        <f>IF(AD57="",0,VLOOKUP(AD57,'points ind'!$A$2:$B$71,2,FALSE))</f>
        <v>0</v>
      </c>
      <c r="AF57" s="48">
        <f>IF(AD57="",0,VLOOKUP(AD57,'points clubs'!$A$2:$B$71,2,FALSE))</f>
        <v>0</v>
      </c>
      <c r="AG57" s="43">
        <v>35</v>
      </c>
      <c r="AH57" s="25">
        <f>IF(AG57="",0,VLOOKUP(AG57,'points ind'!$A$2:$B$71,2,FALSE))</f>
        <v>2</v>
      </c>
      <c r="AI57" s="48">
        <f>IF(AG57="",0,VLOOKUP(AG57,'points clubs'!$A$2:$B$71,2,FALSE))</f>
        <v>0</v>
      </c>
      <c r="AJ57" s="33">
        <f>G57+J57+M57+P57+S57+V57+Y57+AB57+AE57+AH57</f>
        <v>30</v>
      </c>
      <c r="AK57" s="71">
        <f>RANK(AJ57,$AJ$10:$AJ$73,0)</f>
        <v>53</v>
      </c>
      <c r="AL57" s="257">
        <f>IF(AG57&gt;0,(LARGE((G57,M57,P57,S57,V57,Y57,AB57,AE57),1)+LARGE((G57,M57,P57,S57,V57,Y57,AB57,AE57),2)+LARGE((G57,M57,P57,S57,V57,Y57,AB57,AE57),3)+LARGE((G57,M57,P57,S57,V57,Y57,AB57,AE57),4)+AH57),(LARGE((G57,M57,P57,S57,V57,Y57,AB57,AE57),1)+LARGE((G57,M57,P57,S57,V57,Y57,AB57,AE57),2)+LARGE((G57,M57,P57,S57,V57,Y57,AB57,AE57),3)+LARGE((G57,M57,P57,S57,V57,Y57,AB57,AE57),4)+LARGE((G57,M57,P57,S57,V57,Y57,AB57,AE57),5)))</f>
        <v>30</v>
      </c>
      <c r="AM57" s="258">
        <f t="shared" si="25"/>
        <v>48</v>
      </c>
      <c r="AN57" s="64">
        <f t="shared" si="26"/>
        <v>0</v>
      </c>
      <c r="AO57" s="31">
        <f t="shared" si="27"/>
        <v>0</v>
      </c>
      <c r="AP57" s="31">
        <f t="shared" si="28"/>
        <v>0</v>
      </c>
      <c r="AQ57" s="31">
        <f t="shared" si="29"/>
        <v>0</v>
      </c>
      <c r="AR57" s="31">
        <f t="shared" si="30"/>
        <v>0</v>
      </c>
      <c r="AS57" s="31">
        <f t="shared" si="31"/>
        <v>0</v>
      </c>
      <c r="AT57" s="31">
        <f t="shared" si="32"/>
        <v>0</v>
      </c>
      <c r="AU57" s="31">
        <f t="shared" si="33"/>
        <v>0</v>
      </c>
      <c r="AV57" s="31">
        <f t="shared" si="34"/>
        <v>0</v>
      </c>
      <c r="AW57" s="31">
        <f t="shared" si="35"/>
        <v>0</v>
      </c>
      <c r="AX57" s="31">
        <f t="shared" si="36"/>
        <v>0</v>
      </c>
      <c r="AY57" s="31">
        <f t="shared" si="37"/>
        <v>0</v>
      </c>
      <c r="AZ57" s="31">
        <f t="shared" si="38"/>
        <v>0</v>
      </c>
      <c r="BA57" s="31">
        <f t="shared" si="39"/>
        <v>0</v>
      </c>
      <c r="BB57" s="32">
        <f t="shared" si="40"/>
        <v>0</v>
      </c>
      <c r="BC57" s="226">
        <f t="shared" si="41"/>
        <v>0</v>
      </c>
    </row>
    <row r="58" spans="1:57" ht="15.75" thickBot="1" x14ac:dyDescent="0.3">
      <c r="A58" s="21">
        <f t="shared" si="24"/>
        <v>49</v>
      </c>
      <c r="B58" s="192" t="s">
        <v>428</v>
      </c>
      <c r="C58" s="191">
        <v>2002</v>
      </c>
      <c r="D58" s="191" t="s">
        <v>15</v>
      </c>
      <c r="E58" s="193">
        <v>2676041</v>
      </c>
      <c r="F58" s="87"/>
      <c r="G58" s="44">
        <f>IF(F58="",0,VLOOKUP(F58,'points ind'!$A$2:$B$52,2,FALSE))</f>
        <v>0</v>
      </c>
      <c r="H58" s="49">
        <f>IF(F58="",0,VLOOKUP(F58,'points clubs'!$A$2:$B$51,2,FALSE))</f>
        <v>0</v>
      </c>
      <c r="I58" s="55"/>
      <c r="J58" s="56">
        <f>IF(I58="",0,VLOOKUP(I58,'points ind'!$A$2:$B$52,2,FALSE))</f>
        <v>0</v>
      </c>
      <c r="K58" s="57">
        <f>IF(I58="",0,VLOOKUP(I58,'points clubs'!$A$2:$B$51,2,FALSE))</f>
        <v>0</v>
      </c>
      <c r="L58" s="43"/>
      <c r="M58" s="25">
        <f>IF(L58="",0,VLOOKUP(L58,'points ind'!$A$2:$B$71,2,FALSE))</f>
        <v>0</v>
      </c>
      <c r="N58" s="48">
        <f>IF(L58="",0,VLOOKUP(L58,'points clubs'!$A$2:$B$71,2,FALSE))</f>
        <v>0</v>
      </c>
      <c r="O58" s="43">
        <v>51</v>
      </c>
      <c r="P58" s="25">
        <f>IF(O58="",0,VLOOKUP(O58,'points ind'!$A$2:$B$71,2,FALSE))</f>
        <v>0</v>
      </c>
      <c r="Q58" s="48">
        <f>IF(O58="",0,VLOOKUP(O58,'points clubs'!$A$2:$B$71,2,FALSE))</f>
        <v>0</v>
      </c>
      <c r="R58" s="149">
        <v>24</v>
      </c>
      <c r="S58" s="25">
        <f>IF(R58="",0,VLOOKUP(R58,'points ind'!$A$2:$B$71,2,FALSE))</f>
        <v>24</v>
      </c>
      <c r="T58" s="48">
        <f>IF(R58="",0,VLOOKUP(R58,'points clubs'!$A$2:$B$71,2,FALSE))</f>
        <v>0</v>
      </c>
      <c r="U58" s="149">
        <v>35</v>
      </c>
      <c r="V58" s="25">
        <f>IF(U58="",0,VLOOKUP(U58,'points ind'!$A$2:$B$71,2,FALSE))</f>
        <v>2</v>
      </c>
      <c r="W58" s="48">
        <f>IF(U58="",0,VLOOKUP(U58,'points clubs'!$A$2:$B$71,2,FALSE))</f>
        <v>0</v>
      </c>
      <c r="X58" s="149"/>
      <c r="Y58" s="25">
        <f>IF(X58="",0,VLOOKUP(X58,'points ind'!$A$2:$B$71,2,FALSE))</f>
        <v>0</v>
      </c>
      <c r="Z58" s="48">
        <f>IF(X58="",0,VLOOKUP(X58,'points clubs'!$A$2:$B$71,2,FALSE))</f>
        <v>0</v>
      </c>
      <c r="AA58" s="149">
        <v>44</v>
      </c>
      <c r="AB58" s="25">
        <f>IF(AA58="",0,VLOOKUP(AA58,'points ind'!$A$2:$B$71,2,FALSE))</f>
        <v>0</v>
      </c>
      <c r="AC58" s="48">
        <f>IF(AA58="",0,VLOOKUP(AA58,'points clubs'!$A$2:$B$71,2,FALSE))</f>
        <v>0</v>
      </c>
      <c r="AD58" s="43"/>
      <c r="AE58" s="25">
        <f>IF(AD58="",0,VLOOKUP(AD58,'points ind'!$A$2:$B$71,2,FALSE))</f>
        <v>0</v>
      </c>
      <c r="AF58" s="48">
        <f>IF(AD58="",0,VLOOKUP(AD58,'points clubs'!$A$2:$B$71,2,FALSE))</f>
        <v>0</v>
      </c>
      <c r="AG58" s="43"/>
      <c r="AH58" s="25">
        <f>IF(AG58="",0,VLOOKUP(AG58,'points ind'!$A$2:$B$71,2,FALSE))</f>
        <v>0</v>
      </c>
      <c r="AI58" s="48">
        <f>IF(AG58="",0,VLOOKUP(AG58,'points clubs'!$A$2:$B$71,2,FALSE))</f>
        <v>0</v>
      </c>
      <c r="AJ58" s="33">
        <f>G58+J58+M58+P58+S58+V58+Y58+AB58+AE58+AH58</f>
        <v>26</v>
      </c>
      <c r="AK58" s="71">
        <f>RANK(AJ58,$AJ$10:$AJ$73,0)</f>
        <v>54</v>
      </c>
      <c r="AL58" s="257">
        <f>IF(AG58&gt;0,(LARGE((G58,M58,P58,S58,V58,Y58,AB58,AE58),1)+LARGE((G58,M58,P58,S58,V58,Y58,AB58,AE58),2)+LARGE((G58,M58,P58,S58,V58,Y58,AB58,AE58),3)+LARGE((G58,M58,P58,S58,V58,Y58,AB58,AE58),4)+AH58),(LARGE((G58,M58,P58,S58,V58,Y58,AB58,AE58),1)+LARGE((G58,M58,P58,S58,V58,Y58,AB58,AE58),2)+LARGE((G58,M58,P58,S58,V58,Y58,AB58,AE58),3)+LARGE((G58,M58,P58,S58,V58,Y58,AB58,AE58),4)+LARGE((G58,M58,P58,S58,V58,Y58,AB58,AE58),5)))</f>
        <v>26</v>
      </c>
      <c r="AM58" s="258">
        <f t="shared" si="25"/>
        <v>49</v>
      </c>
      <c r="AN58" s="64">
        <f t="shared" si="26"/>
        <v>0</v>
      </c>
      <c r="AO58" s="31">
        <f t="shared" si="27"/>
        <v>0</v>
      </c>
      <c r="AP58" s="31">
        <f t="shared" si="28"/>
        <v>0</v>
      </c>
      <c r="AQ58" s="31">
        <f t="shared" si="29"/>
        <v>0</v>
      </c>
      <c r="AR58" s="31">
        <f t="shared" si="30"/>
        <v>0</v>
      </c>
      <c r="AS58" s="31">
        <f t="shared" si="31"/>
        <v>0</v>
      </c>
      <c r="AT58" s="31">
        <f t="shared" si="32"/>
        <v>0</v>
      </c>
      <c r="AU58" s="31">
        <f t="shared" si="33"/>
        <v>0</v>
      </c>
      <c r="AV58" s="31">
        <f t="shared" si="34"/>
        <v>0</v>
      </c>
      <c r="AW58" s="31">
        <f t="shared" si="35"/>
        <v>0</v>
      </c>
      <c r="AX58" s="31">
        <f t="shared" si="36"/>
        <v>0</v>
      </c>
      <c r="AY58" s="31">
        <f t="shared" si="37"/>
        <v>0</v>
      </c>
      <c r="AZ58" s="31">
        <f t="shared" si="38"/>
        <v>0</v>
      </c>
      <c r="BA58" s="31">
        <f t="shared" si="39"/>
        <v>0</v>
      </c>
      <c r="BB58" s="32">
        <f t="shared" si="40"/>
        <v>0</v>
      </c>
      <c r="BC58" s="226">
        <f t="shared" si="41"/>
        <v>0</v>
      </c>
    </row>
    <row r="59" spans="1:57" ht="15.75" thickBot="1" x14ac:dyDescent="0.3">
      <c r="A59" s="21">
        <f t="shared" si="24"/>
        <v>50</v>
      </c>
      <c r="B59" s="121" t="s">
        <v>217</v>
      </c>
      <c r="C59" s="113">
        <v>2002</v>
      </c>
      <c r="D59" s="112" t="s">
        <v>15</v>
      </c>
      <c r="E59" s="118">
        <v>2665658</v>
      </c>
      <c r="F59" s="87"/>
      <c r="G59" s="44">
        <f>IF(F59="",0,VLOOKUP(F59,'points ind'!$A$2:$B$52,2,FALSE))</f>
        <v>0</v>
      </c>
      <c r="H59" s="49">
        <f>IF(F59="",0,VLOOKUP(F59,'points clubs'!$A$2:$B$51,2,FALSE))</f>
        <v>0</v>
      </c>
      <c r="I59" s="55"/>
      <c r="J59" s="56">
        <f>IF(I59="",0,VLOOKUP(I59,'points ind'!$A$2:$B$52,2,FALSE))</f>
        <v>0</v>
      </c>
      <c r="K59" s="57">
        <f>IF(I59="",0,VLOOKUP(I59,'points clubs'!$A$2:$B$51,2,FALSE))</f>
        <v>0</v>
      </c>
      <c r="L59" s="43">
        <v>43</v>
      </c>
      <c r="M59" s="25">
        <f>IF(L59="",0,VLOOKUP(L59,'points ind'!$A$2:$B$71,2,FALSE))</f>
        <v>0</v>
      </c>
      <c r="N59" s="48">
        <f>IF(L59="",0,VLOOKUP(L59,'points clubs'!$A$2:$B$71,2,FALSE))</f>
        <v>0</v>
      </c>
      <c r="O59" s="43">
        <v>47</v>
      </c>
      <c r="P59" s="25">
        <f>IF(O59="",0,VLOOKUP(O59,'points ind'!$A$2:$B$71,2,FALSE))</f>
        <v>0</v>
      </c>
      <c r="Q59" s="48">
        <f>IF(O59="",0,VLOOKUP(O59,'points clubs'!$A$2:$B$71,2,FALSE))</f>
        <v>0</v>
      </c>
      <c r="R59" s="149">
        <v>50</v>
      </c>
      <c r="S59" s="25">
        <f>IF(R59="",0,VLOOKUP(R59,'points ind'!$A$2:$B$71,2,FALSE))</f>
        <v>0</v>
      </c>
      <c r="T59" s="48">
        <f>IF(R59="",0,VLOOKUP(R59,'points clubs'!$A$2:$B$71,2,FALSE))</f>
        <v>0</v>
      </c>
      <c r="U59" s="149">
        <v>32</v>
      </c>
      <c r="V59" s="25">
        <f>IF(U59="",0,VLOOKUP(U59,'points ind'!$A$2:$B$71,2,FALSE))</f>
        <v>8</v>
      </c>
      <c r="W59" s="48">
        <f>IF(U59="",0,VLOOKUP(U59,'points clubs'!$A$2:$B$71,2,FALSE))</f>
        <v>0</v>
      </c>
      <c r="X59" s="43">
        <v>40</v>
      </c>
      <c r="Y59" s="25">
        <f>IF(X59="",0,VLOOKUP(X59,'points ind'!$A$2:$B$71,2,FALSE))</f>
        <v>0</v>
      </c>
      <c r="Z59" s="48">
        <f>IF(X59="",0,VLOOKUP(X59,'points clubs'!$A$2:$B$71,2,FALSE))</f>
        <v>0</v>
      </c>
      <c r="AA59" s="149">
        <v>38</v>
      </c>
      <c r="AB59" s="25">
        <f>IF(AA59="",0,VLOOKUP(AA59,'points ind'!$A$2:$B$71,2,FALSE))</f>
        <v>0</v>
      </c>
      <c r="AC59" s="48">
        <f>IF(AA59="",0,VLOOKUP(AA59,'points clubs'!$A$2:$B$71,2,FALSE))</f>
        <v>0</v>
      </c>
      <c r="AD59" s="43">
        <v>31</v>
      </c>
      <c r="AE59" s="25">
        <f>IF(AD59="",0,VLOOKUP(AD59,'points ind'!$A$2:$B$71,2,FALSE))</f>
        <v>10</v>
      </c>
      <c r="AF59" s="48">
        <f>IF(AD59="",0,VLOOKUP(AD59,'points clubs'!$A$2:$B$71,2,FALSE))</f>
        <v>0</v>
      </c>
      <c r="AG59" s="43">
        <v>33</v>
      </c>
      <c r="AH59" s="25">
        <f>IF(AG59="",0,VLOOKUP(AG59,'points ind'!$A$2:$B$71,2,FALSE))</f>
        <v>6</v>
      </c>
      <c r="AI59" s="48">
        <f>IF(AG59="",0,VLOOKUP(AG59,'points clubs'!$A$2:$B$71,2,FALSE))</f>
        <v>0</v>
      </c>
      <c r="AJ59" s="33">
        <f>G59+J59+L59+N59+P59+R59+T59+V59+Z59</f>
        <v>101</v>
      </c>
      <c r="AK59" s="71">
        <f>RANK(AJ59,$AJ$10:$AJ$80,0)</f>
        <v>37</v>
      </c>
      <c r="AL59" s="257">
        <f>IF(AG59&gt;0,(LARGE((G59,M59,P59,S59,V59,Y59,AB59,AE59),1)+LARGE((G59,M59,P59,S59,V59,Y59,AB59,AE59),2)+LARGE((G59,M59,P59,S59,V59,Y59,AB59,AE59),3)+LARGE((G59,M59,P59,S59,V59,Y59,AB59,AE59),4)+AH59),(LARGE((G59,M59,P59,S59,V59,Y59,AB59,AE59),1)+LARGE((G59,M59,P59,S59,V59,Y59,AB59,AE59),2)+LARGE((G59,M59,P59,S59,V59,Y59,AB59,AE59),3)+LARGE((G59,M59,P59,S59,V59,Y59,AB59,AE59),4)+LARGE((G59,M59,P59,S59,V59,Y59,AB59,AE59),5)))</f>
        <v>24</v>
      </c>
      <c r="AM59" s="258">
        <f t="shared" si="25"/>
        <v>50</v>
      </c>
      <c r="AN59" s="64">
        <f t="shared" si="26"/>
        <v>0</v>
      </c>
      <c r="AO59" s="31">
        <f t="shared" si="27"/>
        <v>0</v>
      </c>
      <c r="AP59" s="31">
        <f t="shared" si="28"/>
        <v>0</v>
      </c>
      <c r="AQ59" s="31">
        <f t="shared" si="29"/>
        <v>0</v>
      </c>
      <c r="AR59" s="31">
        <f t="shared" si="30"/>
        <v>0</v>
      </c>
      <c r="AS59" s="31">
        <f t="shared" si="31"/>
        <v>0</v>
      </c>
      <c r="AT59" s="31">
        <f t="shared" si="32"/>
        <v>0</v>
      </c>
      <c r="AU59" s="31">
        <f t="shared" si="33"/>
        <v>0</v>
      </c>
      <c r="AV59" s="31">
        <f t="shared" si="34"/>
        <v>0</v>
      </c>
      <c r="AW59" s="31">
        <f t="shared" si="35"/>
        <v>0</v>
      </c>
      <c r="AX59" s="31">
        <f t="shared" si="36"/>
        <v>0</v>
      </c>
      <c r="AY59" s="31">
        <f t="shared" si="37"/>
        <v>0</v>
      </c>
      <c r="AZ59" s="31">
        <f t="shared" si="38"/>
        <v>0</v>
      </c>
      <c r="BA59" s="31">
        <f t="shared" si="39"/>
        <v>0</v>
      </c>
      <c r="BB59" s="32">
        <f t="shared" si="40"/>
        <v>0</v>
      </c>
      <c r="BC59" s="226">
        <f t="shared" si="41"/>
        <v>0</v>
      </c>
    </row>
    <row r="60" spans="1:57" ht="15.75" thickBot="1" x14ac:dyDescent="0.3">
      <c r="A60" s="21">
        <f t="shared" si="24"/>
        <v>51</v>
      </c>
      <c r="B60" s="121" t="s">
        <v>208</v>
      </c>
      <c r="C60" s="112">
        <v>2002</v>
      </c>
      <c r="D60" s="113" t="s">
        <v>10</v>
      </c>
      <c r="E60" s="114">
        <v>2669868</v>
      </c>
      <c r="F60" s="87"/>
      <c r="G60" s="44">
        <f>IF(F60="",0,VLOOKUP(F60,'points ind'!$A$2:$B$52,2,FALSE))</f>
        <v>0</v>
      </c>
      <c r="H60" s="49">
        <f>IF(F60="",0,VLOOKUP(F60,'points clubs'!$A$2:$B$51,2,FALSE))</f>
        <v>0</v>
      </c>
      <c r="I60" s="148"/>
      <c r="J60" s="56">
        <f>IF(I60="",0,VLOOKUP(I60,'points ind'!$A$2:$B$52,2,FALSE))</f>
        <v>0</v>
      </c>
      <c r="K60" s="57">
        <f>IF(I60="",0,VLOOKUP(I60,'points clubs'!$A$2:$B$51,2,FALSE))</f>
        <v>0</v>
      </c>
      <c r="L60" s="149">
        <v>38</v>
      </c>
      <c r="M60" s="25">
        <f>IF(L60="",0,VLOOKUP(L60,'points ind'!$A$2:$B$71,2,FALSE))</f>
        <v>0</v>
      </c>
      <c r="N60" s="48">
        <f>IF(L60="",0,VLOOKUP(L60,'points clubs'!$A$2:$B$71,2,FALSE))</f>
        <v>0</v>
      </c>
      <c r="O60" s="149"/>
      <c r="P60" s="25">
        <f>IF(O60="",0,VLOOKUP(O60,'points ind'!$A$2:$B$71,2,FALSE))</f>
        <v>0</v>
      </c>
      <c r="Q60" s="48">
        <f>IF(O60="",0,VLOOKUP(O60,'points clubs'!$A$2:$B$71,2,FALSE))</f>
        <v>0</v>
      </c>
      <c r="R60" s="43">
        <v>42</v>
      </c>
      <c r="S60" s="25">
        <f>IF(R60="",0,VLOOKUP(R60,'points ind'!$A$2:$B$71,2,FALSE))</f>
        <v>0</v>
      </c>
      <c r="T60" s="48">
        <f>IF(R60="",0,VLOOKUP(R60,'points clubs'!$A$2:$B$71,2,FALSE))</f>
        <v>0</v>
      </c>
      <c r="U60" s="43"/>
      <c r="V60" s="25">
        <f>IF(U60="",0,VLOOKUP(U60,'points ind'!$A$2:$B$71,2,FALSE))</f>
        <v>0</v>
      </c>
      <c r="W60" s="48">
        <f>IF(U60="",0,VLOOKUP(U60,'points clubs'!$A$2:$B$71,2,FALSE))</f>
        <v>0</v>
      </c>
      <c r="X60" s="43">
        <v>35</v>
      </c>
      <c r="Y60" s="25">
        <f>IF(X60="",0,VLOOKUP(X60,'points ind'!$A$2:$B$71,2,FALSE))</f>
        <v>2</v>
      </c>
      <c r="Z60" s="48">
        <f>IF(X60="",0,VLOOKUP(X60,'points clubs'!$A$2:$B$71,2,FALSE))</f>
        <v>0</v>
      </c>
      <c r="AA60" s="43"/>
      <c r="AB60" s="25">
        <f>IF(AA60="",0,VLOOKUP(AA60,'points ind'!$A$2:$B$71,2,FALSE))</f>
        <v>0</v>
      </c>
      <c r="AC60" s="48">
        <f>IF(AA60="",0,VLOOKUP(AA60,'points clubs'!$A$2:$B$71,2,FALSE))</f>
        <v>0</v>
      </c>
      <c r="AD60" s="43">
        <v>27</v>
      </c>
      <c r="AE60" s="25">
        <f>IF(AD60="",0,VLOOKUP(AD60,'points ind'!$A$2:$B$71,2,FALSE))</f>
        <v>18</v>
      </c>
      <c r="AF60" s="48">
        <f>IF(AD60="",0,VLOOKUP(AD60,'points clubs'!$A$2:$B$71,2,FALSE))</f>
        <v>0</v>
      </c>
      <c r="AG60" s="43"/>
      <c r="AH60" s="25">
        <f>IF(AG60="",0,VLOOKUP(AG60,'points ind'!$A$2:$B$71,2,FALSE))</f>
        <v>0</v>
      </c>
      <c r="AI60" s="48">
        <f>IF(AG60="",0,VLOOKUP(AG60,'points clubs'!$A$2:$B$71,2,FALSE))</f>
        <v>0</v>
      </c>
      <c r="AJ60" s="33">
        <f>G60+J60+M60+P60+S60+V60+Y60+AB60+AE60+AH60</f>
        <v>20</v>
      </c>
      <c r="AK60" s="71">
        <f>RANK(AJ60,$AJ$10:$AJ$73,0)</f>
        <v>55</v>
      </c>
      <c r="AL60" s="257">
        <f>IF(AG60&gt;0,(LARGE((G60,M60,P60,S60,V60,Y60,AB60,AE60),1)+LARGE((G60,M60,P60,S60,V60,Y60,AB60,AE60),2)+LARGE((G60,M60,P60,S60,V60,Y60,AB60,AE60),3)+LARGE((G60,M60,P60,S60,V60,Y60,AB60,AE60),4)+AH60),(LARGE((G60,M60,P60,S60,V60,Y60,AB60,AE60),1)+LARGE((G60,M60,P60,S60,V60,Y60,AB60,AE60),2)+LARGE((G60,M60,P60,S60,V60,Y60,AB60,AE60),3)+LARGE((G60,M60,P60,S60,V60,Y60,AB60,AE60),4)+LARGE((G60,M60,P60,S60,V60,Y60,AB60,AE60),5)))</f>
        <v>20</v>
      </c>
      <c r="AM60" s="258">
        <f t="shared" si="25"/>
        <v>51</v>
      </c>
      <c r="AN60" s="64">
        <f t="shared" si="26"/>
        <v>0</v>
      </c>
      <c r="AO60" s="31">
        <f t="shared" si="27"/>
        <v>0</v>
      </c>
      <c r="AP60" s="31">
        <f t="shared" si="28"/>
        <v>0</v>
      </c>
      <c r="AQ60" s="31">
        <f t="shared" si="29"/>
        <v>0</v>
      </c>
      <c r="AR60" s="31">
        <f t="shared" si="30"/>
        <v>0</v>
      </c>
      <c r="AS60" s="31">
        <f t="shared" si="31"/>
        <v>0</v>
      </c>
      <c r="AT60" s="31">
        <f t="shared" si="32"/>
        <v>0</v>
      </c>
      <c r="AU60" s="31">
        <f t="shared" si="33"/>
        <v>0</v>
      </c>
      <c r="AV60" s="31">
        <f t="shared" si="34"/>
        <v>0</v>
      </c>
      <c r="AW60" s="31">
        <f t="shared" si="35"/>
        <v>0</v>
      </c>
      <c r="AX60" s="31">
        <f t="shared" si="36"/>
        <v>0</v>
      </c>
      <c r="AY60" s="31">
        <f t="shared" si="37"/>
        <v>0</v>
      </c>
      <c r="AZ60" s="31">
        <f t="shared" si="38"/>
        <v>0</v>
      </c>
      <c r="BA60" s="31">
        <f t="shared" si="39"/>
        <v>0</v>
      </c>
      <c r="BB60" s="32">
        <f t="shared" si="40"/>
        <v>0</v>
      </c>
      <c r="BC60" s="226">
        <f t="shared" si="41"/>
        <v>0</v>
      </c>
    </row>
    <row r="61" spans="1:57" ht="15.75" thickBot="1" x14ac:dyDescent="0.3">
      <c r="A61" s="21">
        <f t="shared" si="24"/>
        <v>51</v>
      </c>
      <c r="B61" s="121" t="s">
        <v>184</v>
      </c>
      <c r="C61" s="112">
        <v>2002</v>
      </c>
      <c r="D61" s="112" t="s">
        <v>20</v>
      </c>
      <c r="E61" s="118">
        <v>2667754</v>
      </c>
      <c r="F61" s="87">
        <v>26</v>
      </c>
      <c r="G61" s="44">
        <f>IF(F61="",0,VLOOKUP(F61,'points ind'!$A$2:$B$52,2,FALSE))</f>
        <v>20</v>
      </c>
      <c r="H61" s="49">
        <f>IF(F61="",0,VLOOKUP(F61,'points clubs'!$A$2:$B$51,2,FALSE))</f>
        <v>0</v>
      </c>
      <c r="I61" s="55"/>
      <c r="J61" s="56">
        <f>IF(I61="",0,VLOOKUP(I61,'points ind'!$A$2:$B$52,2,FALSE))</f>
        <v>0</v>
      </c>
      <c r="K61" s="57">
        <f>IF(I61="",0,VLOOKUP(I61,'points clubs'!$A$2:$B$51,2,FALSE))</f>
        <v>0</v>
      </c>
      <c r="L61" s="43">
        <v>42</v>
      </c>
      <c r="M61" s="25">
        <f>IF(L61="",0,VLOOKUP(L61,'points ind'!$A$2:$B$71,2,FALSE))</f>
        <v>0</v>
      </c>
      <c r="N61" s="48">
        <f>IF(L61="",0,VLOOKUP(L61,'points clubs'!$A$2:$B$71,2,FALSE))</f>
        <v>0</v>
      </c>
      <c r="O61" s="43"/>
      <c r="P61" s="25">
        <f>IF(O61="",0,VLOOKUP(O61,'points ind'!$A$2:$B$71,2,FALSE))</f>
        <v>0</v>
      </c>
      <c r="Q61" s="48">
        <f>IF(O61="",0,VLOOKUP(O61,'points clubs'!$A$2:$B$71,2,FALSE))</f>
        <v>0</v>
      </c>
      <c r="R61" s="43">
        <v>41</v>
      </c>
      <c r="S61" s="25">
        <f>IF(R61="",0,VLOOKUP(R61,'points ind'!$A$2:$B$71,2,FALSE))</f>
        <v>0</v>
      </c>
      <c r="T61" s="48">
        <f>IF(R61="",0,VLOOKUP(R61,'points clubs'!$A$2:$B$71,2,FALSE))</f>
        <v>0</v>
      </c>
      <c r="U61" s="43">
        <v>43</v>
      </c>
      <c r="V61" s="25">
        <f>IF(U61="",0,VLOOKUP(U61,'points ind'!$A$2:$B$71,2,FALSE))</f>
        <v>0</v>
      </c>
      <c r="W61" s="48">
        <f>IF(U61="",0,VLOOKUP(U61,'points clubs'!$A$2:$B$71,2,FALSE))</f>
        <v>0</v>
      </c>
      <c r="X61" s="43">
        <v>41</v>
      </c>
      <c r="Y61" s="25">
        <f>IF(X61="",0,VLOOKUP(X61,'points ind'!$A$2:$B$71,2,FALSE))</f>
        <v>0</v>
      </c>
      <c r="Z61" s="48">
        <f>IF(X61="",0,VLOOKUP(X61,'points clubs'!$A$2:$B$71,2,FALSE))</f>
        <v>0</v>
      </c>
      <c r="AA61" s="43">
        <v>36</v>
      </c>
      <c r="AB61" s="25">
        <f>IF(AA61="",0,VLOOKUP(AA61,'points ind'!$A$2:$B$71,2,FALSE))</f>
        <v>0</v>
      </c>
      <c r="AC61" s="48">
        <f>IF(AA61="",0,VLOOKUP(AA61,'points clubs'!$A$2:$B$71,2,FALSE))</f>
        <v>0</v>
      </c>
      <c r="AD61" s="43"/>
      <c r="AE61" s="25">
        <f>IF(AD61="",0,VLOOKUP(AD61,'points ind'!$A$2:$B$71,2,FALSE))</f>
        <v>0</v>
      </c>
      <c r="AF61" s="48">
        <f>IF(AD61="",0,VLOOKUP(AD61,'points clubs'!$A$2:$B$71,2,FALSE))</f>
        <v>0</v>
      </c>
      <c r="AG61" s="43">
        <v>38</v>
      </c>
      <c r="AH61" s="25">
        <f>IF(AG61="",0,VLOOKUP(AG61,'points ind'!$A$2:$B$71,2,FALSE))</f>
        <v>0</v>
      </c>
      <c r="AI61" s="48">
        <f>IF(AG61="",0,VLOOKUP(AG61,'points clubs'!$A$2:$B$71,2,FALSE))</f>
        <v>0</v>
      </c>
      <c r="AJ61" s="33">
        <f>G61+J61+L61+N61+P61+R61+T61+V61+Z61</f>
        <v>103</v>
      </c>
      <c r="AK61" s="71">
        <f>RANK(AJ61,$AJ$10:$AJ$80,0)</f>
        <v>36</v>
      </c>
      <c r="AL61" s="257">
        <f>IF(AG61&gt;0,(LARGE((G61,M61,P61,S61,V61,Y61,AB61,AE61),1)+LARGE((G61,M61,P61,S61,V61,Y61,AB61,AE61),2)+LARGE((G61,M61,P61,S61,V61,Y61,AB61,AE61),3)+LARGE((G61,M61,P61,S61,V61,Y61,AB61,AE61),4)+AH61),(LARGE((G61,M61,P61,S61,V61,Y61,AB61,AE61),1)+LARGE((G61,M61,P61,S61,V61,Y61,AB61,AE61),2)+LARGE((G61,M61,P61,S61,V61,Y61,AB61,AE61),3)+LARGE((G61,M61,P61,S61,V61,Y61,AB61,AE61),4)+LARGE((G61,M61,P61,S61,V61,Y61,AB61,AE61),5)))</f>
        <v>20</v>
      </c>
      <c r="AM61" s="258">
        <f t="shared" si="25"/>
        <v>51</v>
      </c>
      <c r="AN61" s="64">
        <f t="shared" si="26"/>
        <v>0</v>
      </c>
      <c r="AO61" s="31">
        <f t="shared" si="27"/>
        <v>0</v>
      </c>
      <c r="AP61" s="31">
        <f t="shared" si="28"/>
        <v>0</v>
      </c>
      <c r="AQ61" s="31">
        <f t="shared" si="29"/>
        <v>0</v>
      </c>
      <c r="AR61" s="31">
        <f t="shared" si="30"/>
        <v>0</v>
      </c>
      <c r="AS61" s="31">
        <f t="shared" si="31"/>
        <v>0</v>
      </c>
      <c r="AT61" s="31">
        <f t="shared" si="32"/>
        <v>0</v>
      </c>
      <c r="AU61" s="31">
        <f t="shared" si="33"/>
        <v>0</v>
      </c>
      <c r="AV61" s="31">
        <f t="shared" si="34"/>
        <v>0</v>
      </c>
      <c r="AW61" s="31">
        <f t="shared" si="35"/>
        <v>0</v>
      </c>
      <c r="AX61" s="31">
        <f t="shared" si="36"/>
        <v>0</v>
      </c>
      <c r="AY61" s="31">
        <f t="shared" si="37"/>
        <v>0</v>
      </c>
      <c r="AZ61" s="31">
        <f t="shared" si="38"/>
        <v>0</v>
      </c>
      <c r="BA61" s="31">
        <f t="shared" si="39"/>
        <v>0</v>
      </c>
      <c r="BB61" s="32">
        <f t="shared" si="40"/>
        <v>0</v>
      </c>
      <c r="BC61" s="226">
        <f t="shared" si="41"/>
        <v>0</v>
      </c>
    </row>
    <row r="62" spans="1:57" ht="15.75" thickBot="1" x14ac:dyDescent="0.3">
      <c r="A62" s="21">
        <f t="shared" si="24"/>
        <v>53</v>
      </c>
      <c r="B62" s="119" t="s">
        <v>382</v>
      </c>
      <c r="C62" s="135">
        <v>2002</v>
      </c>
      <c r="D62" s="135" t="s">
        <v>15</v>
      </c>
      <c r="E62" s="136">
        <v>2671232</v>
      </c>
      <c r="F62" s="87"/>
      <c r="G62" s="44">
        <f>IF(F62="",0,VLOOKUP(F62,'points ind'!$A$2:$B$52,2,FALSE))</f>
        <v>0</v>
      </c>
      <c r="H62" s="49">
        <f>IF(F62="",0,VLOOKUP(F62,'points clubs'!$A$2:$B$51,2,FALSE))</f>
        <v>0</v>
      </c>
      <c r="I62" s="148"/>
      <c r="J62" s="56">
        <f>IF(I62="",0,VLOOKUP(I62,'points ind'!$A$2:$B$52,2,FALSE))</f>
        <v>0</v>
      </c>
      <c r="K62" s="57">
        <f>IF(I62="",0,VLOOKUP(I62,'points clubs'!$A$2:$B$51,2,FALSE))</f>
        <v>0</v>
      </c>
      <c r="L62" s="149">
        <v>46</v>
      </c>
      <c r="M62" s="25">
        <f>IF(L62="",0,VLOOKUP(L62,'points ind'!$A$2:$B$71,2,FALSE))</f>
        <v>0</v>
      </c>
      <c r="N62" s="48">
        <f>IF(L62="",0,VLOOKUP(L62,'points clubs'!$A$2:$B$71,2,FALSE))</f>
        <v>0</v>
      </c>
      <c r="O62" s="149">
        <v>38</v>
      </c>
      <c r="P62" s="25">
        <f>IF(O62="",0,VLOOKUP(O62,'points ind'!$A$2:$B$71,2,FALSE))</f>
        <v>0</v>
      </c>
      <c r="Q62" s="48">
        <f>IF(O62="",0,VLOOKUP(O62,'points clubs'!$A$2:$B$71,2,FALSE))</f>
        <v>0</v>
      </c>
      <c r="R62" s="149">
        <v>44</v>
      </c>
      <c r="S62" s="25">
        <f>IF(R62="",0,VLOOKUP(R62,'points ind'!$A$2:$B$71,2,FALSE))</f>
        <v>0</v>
      </c>
      <c r="T62" s="48">
        <f>IF(R62="",0,VLOOKUP(R62,'points clubs'!$A$2:$B$71,2,FALSE))</f>
        <v>0</v>
      </c>
      <c r="U62" s="149">
        <v>44</v>
      </c>
      <c r="V62" s="25">
        <f>IF(U62="",0,VLOOKUP(U62,'points ind'!$A$2:$B$71,2,FALSE))</f>
        <v>0</v>
      </c>
      <c r="W62" s="48">
        <f>IF(U62="",0,VLOOKUP(U62,'points clubs'!$A$2:$B$71,2,FALSE))</f>
        <v>0</v>
      </c>
      <c r="X62" s="149"/>
      <c r="Y62" s="25">
        <f>IF(X62="",0,VLOOKUP(X62,'points ind'!$A$2:$B$71,2,FALSE))</f>
        <v>0</v>
      </c>
      <c r="Z62" s="48">
        <f>IF(X62="",0,VLOOKUP(X62,'points clubs'!$A$2:$B$71,2,FALSE))</f>
        <v>0</v>
      </c>
      <c r="AA62" s="149"/>
      <c r="AB62" s="25">
        <f>IF(AA62="",0,VLOOKUP(AA62,'points ind'!$A$2:$B$71,2,FALSE))</f>
        <v>0</v>
      </c>
      <c r="AC62" s="48">
        <f>IF(AA62="",0,VLOOKUP(AA62,'points clubs'!$A$2:$B$71,2,FALSE))</f>
        <v>0</v>
      </c>
      <c r="AD62" s="149">
        <v>29</v>
      </c>
      <c r="AE62" s="25">
        <f>IF(AD62="",0,VLOOKUP(AD62,'points ind'!$A$2:$B$71,2,FALSE))</f>
        <v>14</v>
      </c>
      <c r="AF62" s="48">
        <f>IF(AD62="",0,VLOOKUP(AD62,'points clubs'!$A$2:$B$71,2,FALSE))</f>
        <v>0</v>
      </c>
      <c r="AG62" s="149">
        <v>39</v>
      </c>
      <c r="AH62" s="25">
        <f>IF(AG62="",0,VLOOKUP(AG62,'points ind'!$A$2:$B$71,2,FALSE))</f>
        <v>0</v>
      </c>
      <c r="AI62" s="48">
        <f>IF(AG62="",0,VLOOKUP(AG62,'points clubs'!$A$2:$B$71,2,FALSE))</f>
        <v>0</v>
      </c>
      <c r="AJ62" s="33">
        <f>G62+J62+M62+P62+S62+V62+Y62+AB62+AE62+AH62</f>
        <v>14</v>
      </c>
      <c r="AK62" s="71">
        <f>RANK(AJ62,$AJ$10:$AJ$73,0)</f>
        <v>56</v>
      </c>
      <c r="AL62" s="257">
        <f>IF(AG62&gt;0,(LARGE((G62,M62,P62,S62,V62,Y62,AB62,AE62),1)+LARGE((G62,M62,P62,S62,V62,Y62,AB62,AE62),2)+LARGE((G62,M62,P62,S62,V62,Y62,AB62,AE62),3)+LARGE((G62,M62,P62,S62,V62,Y62,AB62,AE62),4)+AH62),(LARGE((G62,M62,P62,S62,V62,Y62,AB62,AE62),1)+LARGE((G62,M62,P62,S62,V62,Y62,AB62,AE62),2)+LARGE((G62,M62,P62,S62,V62,Y62,AB62,AE62),3)+LARGE((G62,M62,P62,S62,V62,Y62,AB62,AE62),4)+LARGE((G62,M62,P62,S62,V62,Y62,AB62,AE62),5)))</f>
        <v>14</v>
      </c>
      <c r="AM62" s="258">
        <f t="shared" si="25"/>
        <v>53</v>
      </c>
      <c r="AN62" s="64">
        <f t="shared" si="26"/>
        <v>0</v>
      </c>
      <c r="AO62" s="31">
        <f t="shared" si="27"/>
        <v>0</v>
      </c>
      <c r="AP62" s="31">
        <f t="shared" si="28"/>
        <v>0</v>
      </c>
      <c r="AQ62" s="31">
        <f t="shared" si="29"/>
        <v>0</v>
      </c>
      <c r="AR62" s="31">
        <f t="shared" si="30"/>
        <v>0</v>
      </c>
      <c r="AS62" s="31">
        <f t="shared" si="31"/>
        <v>0</v>
      </c>
      <c r="AT62" s="31">
        <f t="shared" si="32"/>
        <v>0</v>
      </c>
      <c r="AU62" s="31">
        <f t="shared" si="33"/>
        <v>0</v>
      </c>
      <c r="AV62" s="31">
        <f t="shared" si="34"/>
        <v>0</v>
      </c>
      <c r="AW62" s="31">
        <f t="shared" si="35"/>
        <v>0</v>
      </c>
      <c r="AX62" s="31">
        <f t="shared" si="36"/>
        <v>0</v>
      </c>
      <c r="AY62" s="31">
        <f t="shared" si="37"/>
        <v>0</v>
      </c>
      <c r="AZ62" s="31">
        <f t="shared" si="38"/>
        <v>0</v>
      </c>
      <c r="BA62" s="31">
        <f t="shared" si="39"/>
        <v>0</v>
      </c>
      <c r="BB62" s="32">
        <f t="shared" si="40"/>
        <v>0</v>
      </c>
      <c r="BC62" s="226">
        <f t="shared" si="41"/>
        <v>0</v>
      </c>
    </row>
    <row r="63" spans="1:57" ht="15.75" thickBot="1" x14ac:dyDescent="0.3">
      <c r="A63" s="21">
        <f t="shared" si="24"/>
        <v>54</v>
      </c>
      <c r="B63" s="106" t="s">
        <v>188</v>
      </c>
      <c r="C63" s="95">
        <v>2001</v>
      </c>
      <c r="D63" s="95" t="s">
        <v>13</v>
      </c>
      <c r="E63" s="104">
        <v>2662238</v>
      </c>
      <c r="F63" s="87">
        <v>30</v>
      </c>
      <c r="G63" s="44">
        <f>IF(F63="",0,VLOOKUP(F63,'points ind'!$A$2:$B$52,2,FALSE))</f>
        <v>12</v>
      </c>
      <c r="H63" s="49">
        <f>IF(F63="",0,VLOOKUP(F63,'points clubs'!$A$2:$B$51,2,FALSE))</f>
        <v>0</v>
      </c>
      <c r="I63" s="55"/>
      <c r="J63" s="56">
        <f>IF(I63="",0,VLOOKUP(I63,'points ind'!$A$2:$B$52,2,FALSE))</f>
        <v>0</v>
      </c>
      <c r="K63" s="57">
        <f>IF(I63="",0,VLOOKUP(I63,'points clubs'!$A$2:$B$51,2,FALSE))</f>
        <v>0</v>
      </c>
      <c r="L63" s="43"/>
      <c r="M63" s="25">
        <f>IF(L63="",0,VLOOKUP(L63,'points ind'!$A$2:$B$71,2,FALSE))</f>
        <v>0</v>
      </c>
      <c r="N63" s="48">
        <f>IF(L63="",0,VLOOKUP(L63,'points clubs'!$A$2:$B$71,2,FALSE))</f>
        <v>0</v>
      </c>
      <c r="O63" s="43"/>
      <c r="P63" s="25">
        <f>IF(O63="",0,VLOOKUP(O63,'points ind'!$A$2:$B$71,2,FALSE))</f>
        <v>0</v>
      </c>
      <c r="Q63" s="48">
        <f>IF(O63="",0,VLOOKUP(O63,'points clubs'!$A$2:$B$71,2,FALSE))</f>
        <v>0</v>
      </c>
      <c r="R63" s="43"/>
      <c r="S63" s="25">
        <f>IF(R63="",0,VLOOKUP(R63,'points ind'!$A$2:$B$71,2,FALSE))</f>
        <v>0</v>
      </c>
      <c r="T63" s="48">
        <f>IF(R63="",0,VLOOKUP(R63,'points clubs'!$A$2:$B$71,2,FALSE))</f>
        <v>0</v>
      </c>
      <c r="U63" s="43"/>
      <c r="V63" s="25">
        <f>IF(U63="",0,VLOOKUP(U63,'points ind'!$A$2:$B$71,2,FALSE))</f>
        <v>0</v>
      </c>
      <c r="W63" s="48">
        <f>IF(U63="",0,VLOOKUP(U63,'points clubs'!$A$2:$B$71,2,FALSE))</f>
        <v>0</v>
      </c>
      <c r="X63" s="149"/>
      <c r="Y63" s="25">
        <f>IF(X63="",0,VLOOKUP(X63,'points ind'!$A$2:$B$71,2,FALSE))</f>
        <v>0</v>
      </c>
      <c r="Z63" s="48">
        <f>IF(X63="",0,VLOOKUP(X63,'points clubs'!$A$2:$B$71,2,FALSE))</f>
        <v>0</v>
      </c>
      <c r="AA63" s="149"/>
      <c r="AB63" s="25">
        <f>IF(AA63="",0,VLOOKUP(AA63,'points ind'!$A$2:$B$71,2,FALSE))</f>
        <v>0</v>
      </c>
      <c r="AC63" s="48">
        <f>IF(AA63="",0,VLOOKUP(AA63,'points clubs'!$A$2:$B$71,2,FALSE))</f>
        <v>0</v>
      </c>
      <c r="AD63" s="149"/>
      <c r="AE63" s="25">
        <f>IF(AD63="",0,VLOOKUP(AD63,'points ind'!$A$2:$B$71,2,FALSE))</f>
        <v>0</v>
      </c>
      <c r="AF63" s="48">
        <f>IF(AD63="",0,VLOOKUP(AD63,'points clubs'!$A$2:$B$71,2,FALSE))</f>
        <v>0</v>
      </c>
      <c r="AG63" s="149"/>
      <c r="AH63" s="25">
        <f>IF(AG63="",0,VLOOKUP(AG63,'points ind'!$A$2:$B$71,2,FALSE))</f>
        <v>0</v>
      </c>
      <c r="AI63" s="48">
        <f>IF(AG63="",0,VLOOKUP(AG63,'points clubs'!$A$2:$B$71,2,FALSE))</f>
        <v>0</v>
      </c>
      <c r="AJ63" s="33">
        <f>G63+J63+L63+N63+P63+R63+T63+V63+Z63</f>
        <v>12</v>
      </c>
      <c r="AK63" s="71">
        <f>RANK(AJ63,$AJ$10:$AJ$80,0)</f>
        <v>62</v>
      </c>
      <c r="AL63" s="257">
        <f>IF(AG63&gt;0,(LARGE((G63,M63,P63,S63,V63,Y63,AB63,AE63),1)+LARGE((G63,M63,P63,S63,V63,Y63,AB63,AE63),2)+LARGE((G63,M63,P63,S63,V63,Y63,AB63,AE63),3)+LARGE((G63,M63,P63,S63,V63,Y63,AB63,AE63),4)+AH63),(LARGE((G63,M63,P63,S63,V63,Y63,AB63,AE63),1)+LARGE((G63,M63,P63,S63,V63,Y63,AB63,AE63),2)+LARGE((G63,M63,P63,S63,V63,Y63,AB63,AE63),3)+LARGE((G63,M63,P63,S63,V63,Y63,AB63,AE63),4)+LARGE((G63,M63,P63,S63,V63,Y63,AB63,AE63),5)))</f>
        <v>12</v>
      </c>
      <c r="AM63" s="258">
        <f t="shared" si="25"/>
        <v>54</v>
      </c>
      <c r="AN63" s="64">
        <f t="shared" si="26"/>
        <v>0</v>
      </c>
      <c r="AO63" s="31">
        <f t="shared" si="27"/>
        <v>0</v>
      </c>
      <c r="AP63" s="31">
        <f t="shared" si="28"/>
        <v>0</v>
      </c>
      <c r="AQ63" s="31">
        <f t="shared" si="29"/>
        <v>0</v>
      </c>
      <c r="AR63" s="31">
        <f t="shared" si="30"/>
        <v>0</v>
      </c>
      <c r="AS63" s="31">
        <f t="shared" si="31"/>
        <v>0</v>
      </c>
      <c r="AT63" s="31">
        <f t="shared" si="32"/>
        <v>0</v>
      </c>
      <c r="AU63" s="31">
        <f t="shared" si="33"/>
        <v>0</v>
      </c>
      <c r="AV63" s="31">
        <f t="shared" si="34"/>
        <v>0</v>
      </c>
      <c r="AW63" s="31">
        <f t="shared" si="35"/>
        <v>0</v>
      </c>
      <c r="AX63" s="31">
        <f t="shared" si="36"/>
        <v>0</v>
      </c>
      <c r="AY63" s="31">
        <f t="shared" si="37"/>
        <v>0</v>
      </c>
      <c r="AZ63" s="31">
        <f t="shared" si="38"/>
        <v>0</v>
      </c>
      <c r="BA63" s="31">
        <f t="shared" si="39"/>
        <v>0</v>
      </c>
      <c r="BB63" s="32">
        <f t="shared" si="40"/>
        <v>0</v>
      </c>
      <c r="BC63" s="226">
        <f t="shared" si="41"/>
        <v>0</v>
      </c>
    </row>
    <row r="64" spans="1:57" ht="15.75" thickBot="1" x14ac:dyDescent="0.3">
      <c r="A64" s="21">
        <f t="shared" si="24"/>
        <v>55</v>
      </c>
      <c r="B64" s="102" t="s">
        <v>427</v>
      </c>
      <c r="C64" s="95">
        <v>2001</v>
      </c>
      <c r="D64" s="95" t="s">
        <v>15</v>
      </c>
      <c r="E64" s="104">
        <v>2660275</v>
      </c>
      <c r="F64" s="87"/>
      <c r="G64" s="44">
        <f>IF(F64="",0,VLOOKUP(F64,'points ind'!$A$2:$B$52,2,FALSE))</f>
        <v>0</v>
      </c>
      <c r="H64" s="49">
        <f>IF(F64="",0,VLOOKUP(F64,'points clubs'!$A$2:$B$51,2,FALSE))</f>
        <v>0</v>
      </c>
      <c r="I64" s="55"/>
      <c r="J64" s="56">
        <f>IF(I64="",0,VLOOKUP(I64,'points ind'!$A$2:$B$52,2,FALSE))</f>
        <v>0</v>
      </c>
      <c r="K64" s="57">
        <f>IF(I64="",0,VLOOKUP(I64,'points clubs'!$A$2:$B$51,2,FALSE))</f>
        <v>0</v>
      </c>
      <c r="L64" s="43"/>
      <c r="M64" s="25">
        <f>IF(L64="",0,VLOOKUP(L64,'points ind'!$A$2:$B$71,2,FALSE))</f>
        <v>0</v>
      </c>
      <c r="N64" s="48">
        <f>IF(L64="",0,VLOOKUP(L64,'points clubs'!$A$2:$B$71,2,FALSE))</f>
        <v>0</v>
      </c>
      <c r="O64" s="43">
        <v>43</v>
      </c>
      <c r="P64" s="25">
        <f>IF(O64="",0,VLOOKUP(O64,'points ind'!$A$2:$B$71,2,FALSE))</f>
        <v>0</v>
      </c>
      <c r="Q64" s="48">
        <f>IF(O64="",0,VLOOKUP(O64,'points clubs'!$A$2:$B$71,2,FALSE))</f>
        <v>0</v>
      </c>
      <c r="R64" s="43"/>
      <c r="S64" s="25">
        <f>IF(R64="",0,VLOOKUP(R64,'points ind'!$A$2:$B$71,2,FALSE))</f>
        <v>0</v>
      </c>
      <c r="T64" s="48">
        <f>IF(R64="",0,VLOOKUP(R64,'points clubs'!$A$2:$B$71,2,FALSE))</f>
        <v>0</v>
      </c>
      <c r="U64" s="43"/>
      <c r="V64" s="25">
        <f>IF(U64="",0,VLOOKUP(U64,'points ind'!$A$2:$B$71,2,FALSE))</f>
        <v>0</v>
      </c>
      <c r="W64" s="48">
        <f>IF(U64="",0,VLOOKUP(U64,'points clubs'!$A$2:$B$71,2,FALSE))</f>
        <v>0</v>
      </c>
      <c r="X64" s="43"/>
      <c r="Y64" s="25">
        <f>IF(X64="",0,VLOOKUP(X64,'points ind'!$A$2:$B$71,2,FALSE))</f>
        <v>0</v>
      </c>
      <c r="Z64" s="48">
        <f>IF(X64="",0,VLOOKUP(X64,'points clubs'!$A$2:$B$71,2,FALSE))</f>
        <v>0</v>
      </c>
      <c r="AA64" s="43">
        <v>31</v>
      </c>
      <c r="AB64" s="25">
        <f>IF(AA64="",0,VLOOKUP(AA64,'points ind'!$A$2:$B$71,2,FALSE))</f>
        <v>10</v>
      </c>
      <c r="AC64" s="48">
        <f>IF(AA64="",0,VLOOKUP(AA64,'points clubs'!$A$2:$B$71,2,FALSE))</f>
        <v>0</v>
      </c>
      <c r="AD64" s="43"/>
      <c r="AE64" s="25">
        <f>IF(AD64="",0,VLOOKUP(AD64,'points ind'!$A$2:$B$71,2,FALSE))</f>
        <v>0</v>
      </c>
      <c r="AF64" s="48">
        <f>IF(AD64="",0,VLOOKUP(AD64,'points clubs'!$A$2:$B$71,2,FALSE))</f>
        <v>0</v>
      </c>
      <c r="AG64" s="43"/>
      <c r="AH64" s="25">
        <f>IF(AG64="",0,VLOOKUP(AG64,'points ind'!$A$2:$B$71,2,FALSE))</f>
        <v>0</v>
      </c>
      <c r="AI64" s="48">
        <f>IF(AG64="",0,VLOOKUP(AG64,'points clubs'!$A$2:$B$71,2,FALSE))</f>
        <v>0</v>
      </c>
      <c r="AJ64" s="33">
        <f>G64+J64+M64+P64+S64+V64+Y64+AB64+AE64+AH64</f>
        <v>10</v>
      </c>
      <c r="AK64" s="71">
        <f>RANK(AJ64,$AJ$10:$AJ$73,0)</f>
        <v>58</v>
      </c>
      <c r="AL64" s="257">
        <f>IF(AG64&gt;0,(LARGE((G64,M64,P64,S64,V64,Y64,AB64,AE64),1)+LARGE((G64,M64,P64,S64,V64,Y64,AB64,AE64),2)+LARGE((G64,M64,P64,S64,V64,Y64,AB64,AE64),3)+LARGE((G64,M64,P64,S64,V64,Y64,AB64,AE64),4)+AH64),(LARGE((G64,M64,P64,S64,V64,Y64,AB64,AE64),1)+LARGE((G64,M64,P64,S64,V64,Y64,AB64,AE64),2)+LARGE((G64,M64,P64,S64,V64,Y64,AB64,AE64),3)+LARGE((G64,M64,P64,S64,V64,Y64,AB64,AE64),4)+LARGE((G64,M64,P64,S64,V64,Y64,AB64,AE64),5)))</f>
        <v>10</v>
      </c>
      <c r="AM64" s="258">
        <f t="shared" si="25"/>
        <v>55</v>
      </c>
      <c r="AN64" s="64">
        <f t="shared" si="26"/>
        <v>0</v>
      </c>
      <c r="AO64" s="31">
        <f t="shared" si="27"/>
        <v>0</v>
      </c>
      <c r="AP64" s="31">
        <f t="shared" si="28"/>
        <v>0</v>
      </c>
      <c r="AQ64" s="31">
        <f t="shared" si="29"/>
        <v>0</v>
      </c>
      <c r="AR64" s="31">
        <f t="shared" si="30"/>
        <v>0</v>
      </c>
      <c r="AS64" s="31">
        <f t="shared" si="31"/>
        <v>0</v>
      </c>
      <c r="AT64" s="31">
        <f t="shared" si="32"/>
        <v>0</v>
      </c>
      <c r="AU64" s="31">
        <f t="shared" si="33"/>
        <v>0</v>
      </c>
      <c r="AV64" s="31">
        <f t="shared" si="34"/>
        <v>0</v>
      </c>
      <c r="AW64" s="31">
        <f t="shared" si="35"/>
        <v>0</v>
      </c>
      <c r="AX64" s="31">
        <f t="shared" si="36"/>
        <v>0</v>
      </c>
      <c r="AY64" s="31">
        <f t="shared" si="37"/>
        <v>0</v>
      </c>
      <c r="AZ64" s="31">
        <f t="shared" si="38"/>
        <v>0</v>
      </c>
      <c r="BA64" s="31">
        <f t="shared" si="39"/>
        <v>0</v>
      </c>
      <c r="BB64" s="32">
        <f t="shared" si="40"/>
        <v>0</v>
      </c>
      <c r="BC64" s="226">
        <f t="shared" si="41"/>
        <v>0</v>
      </c>
    </row>
    <row r="65" spans="1:55" ht="15.75" thickBot="1" x14ac:dyDescent="0.3">
      <c r="A65" s="21">
        <f t="shared" si="24"/>
        <v>56</v>
      </c>
      <c r="B65" s="121" t="s">
        <v>190</v>
      </c>
      <c r="C65" s="112">
        <v>2002</v>
      </c>
      <c r="D65" s="112" t="s">
        <v>17</v>
      </c>
      <c r="E65" s="118">
        <v>2652914</v>
      </c>
      <c r="F65" s="87">
        <v>32</v>
      </c>
      <c r="G65" s="44">
        <f>IF(F65="",0,VLOOKUP(F65,'points ind'!$A$2:$B$52,2,FALSE))</f>
        <v>8</v>
      </c>
      <c r="H65" s="49">
        <f>IF(F65="",0,VLOOKUP(F65,'points clubs'!$A$2:$B$51,2,FALSE))</f>
        <v>0</v>
      </c>
      <c r="I65" s="55"/>
      <c r="J65" s="56">
        <f>IF(I65="",0,VLOOKUP(I65,'points ind'!$A$2:$B$52,2,FALSE))</f>
        <v>0</v>
      </c>
      <c r="K65" s="57">
        <f>IF(I65="",0,VLOOKUP(I65,'points clubs'!$A$2:$B$51,2,FALSE))</f>
        <v>0</v>
      </c>
      <c r="L65" s="43"/>
      <c r="M65" s="25">
        <f>IF(L65="",0,VLOOKUP(L65,'points ind'!$A$2:$B$71,2,FALSE))</f>
        <v>0</v>
      </c>
      <c r="N65" s="48">
        <f>IF(L65="",0,VLOOKUP(L65,'points clubs'!$A$2:$B$71,2,FALSE))</f>
        <v>0</v>
      </c>
      <c r="O65" s="43">
        <v>39</v>
      </c>
      <c r="P65" s="25">
        <f>IF(O65="",0,VLOOKUP(O65,'points ind'!$A$2:$B$71,2,FALSE))</f>
        <v>0</v>
      </c>
      <c r="Q65" s="48">
        <f>IF(O65="",0,VLOOKUP(O65,'points clubs'!$A$2:$B$71,2,FALSE))</f>
        <v>0</v>
      </c>
      <c r="R65" s="149"/>
      <c r="S65" s="25">
        <f>IF(R65="",0,VLOOKUP(R65,'points ind'!$A$2:$B$71,2,FALSE))</f>
        <v>0</v>
      </c>
      <c r="T65" s="48">
        <f>IF(R65="",0,VLOOKUP(R65,'points clubs'!$A$2:$B$71,2,FALSE))</f>
        <v>0</v>
      </c>
      <c r="U65" s="149">
        <v>48</v>
      </c>
      <c r="V65" s="25">
        <f>IF(U65="",0,VLOOKUP(U65,'points ind'!$A$2:$B$71,2,FALSE))</f>
        <v>0</v>
      </c>
      <c r="W65" s="48">
        <f>IF(U65="",0,VLOOKUP(U65,'points clubs'!$A$2:$B$71,2,FALSE))</f>
        <v>0</v>
      </c>
      <c r="X65" s="149">
        <v>44</v>
      </c>
      <c r="Y65" s="25">
        <f>IF(X65="",0,VLOOKUP(X65,'points ind'!$A$2:$B$71,2,FALSE))</f>
        <v>0</v>
      </c>
      <c r="Z65" s="48">
        <f>IF(X65="",0,VLOOKUP(X65,'points clubs'!$A$2:$B$71,2,FALSE))</f>
        <v>0</v>
      </c>
      <c r="AA65" s="149">
        <v>39</v>
      </c>
      <c r="AB65" s="25">
        <f>IF(AA65="",0,VLOOKUP(AA65,'points ind'!$A$2:$B$71,2,FALSE))</f>
        <v>0</v>
      </c>
      <c r="AC65" s="48">
        <f>IF(AA65="",0,VLOOKUP(AA65,'points clubs'!$A$2:$B$71,2,FALSE))</f>
        <v>0</v>
      </c>
      <c r="AD65" s="43">
        <v>44</v>
      </c>
      <c r="AE65" s="25">
        <f>IF(AD65="",0,VLOOKUP(AD65,'points ind'!$A$2:$B$71,2,FALSE))</f>
        <v>0</v>
      </c>
      <c r="AF65" s="48">
        <f>IF(AD65="",0,VLOOKUP(AD65,'points clubs'!$A$2:$B$71,2,FALSE))</f>
        <v>0</v>
      </c>
      <c r="AG65" s="43"/>
      <c r="AH65" s="25">
        <f>IF(AG65="",0,VLOOKUP(AG65,'points ind'!$A$2:$B$71,2,FALSE))</f>
        <v>0</v>
      </c>
      <c r="AI65" s="48">
        <f>IF(AG65="",0,VLOOKUP(AG65,'points clubs'!$A$2:$B$71,2,FALSE))</f>
        <v>0</v>
      </c>
      <c r="AJ65" s="33">
        <f>G65+J65+L65+N65+P65+R65+T65+V65+Z65</f>
        <v>8</v>
      </c>
      <c r="AK65" s="71">
        <f>RANK(AJ65,$AJ$10:$AJ$80,0)</f>
        <v>64</v>
      </c>
      <c r="AL65" s="257">
        <f>IF(AG65&gt;0,(LARGE((G65,M65,P65,S65,V65,Y65,AB65,AE65),1)+LARGE((G65,M65,P65,S65,V65,Y65,AB65,AE65),2)+LARGE((G65,M65,P65,S65,V65,Y65,AB65,AE65),3)+LARGE((G65,M65,P65,S65,V65,Y65,AB65,AE65),4)+AH65),(LARGE((G65,M65,P65,S65,V65,Y65,AB65,AE65),1)+LARGE((G65,M65,P65,S65,V65,Y65,AB65,AE65),2)+LARGE((G65,M65,P65,S65,V65,Y65,AB65,AE65),3)+LARGE((G65,M65,P65,S65,V65,Y65,AB65,AE65),4)+LARGE((G65,M65,P65,S65,V65,Y65,AB65,AE65),5)))</f>
        <v>8</v>
      </c>
      <c r="AM65" s="258">
        <f t="shared" si="25"/>
        <v>56</v>
      </c>
      <c r="AN65" s="64">
        <f t="shared" si="26"/>
        <v>0</v>
      </c>
      <c r="AO65" s="31">
        <f t="shared" si="27"/>
        <v>0</v>
      </c>
      <c r="AP65" s="31">
        <f t="shared" si="28"/>
        <v>0</v>
      </c>
      <c r="AQ65" s="31">
        <f t="shared" si="29"/>
        <v>0</v>
      </c>
      <c r="AR65" s="31">
        <f t="shared" si="30"/>
        <v>0</v>
      </c>
      <c r="AS65" s="31">
        <f t="shared" si="31"/>
        <v>0</v>
      </c>
      <c r="AT65" s="31">
        <f t="shared" si="32"/>
        <v>0</v>
      </c>
      <c r="AU65" s="31">
        <f t="shared" si="33"/>
        <v>0</v>
      </c>
      <c r="AV65" s="31">
        <f t="shared" si="34"/>
        <v>0</v>
      </c>
      <c r="AW65" s="31">
        <f t="shared" si="35"/>
        <v>0</v>
      </c>
      <c r="AX65" s="31">
        <f t="shared" si="36"/>
        <v>0</v>
      </c>
      <c r="AY65" s="31">
        <f t="shared" si="37"/>
        <v>0</v>
      </c>
      <c r="AZ65" s="31">
        <f t="shared" si="38"/>
        <v>0</v>
      </c>
      <c r="BA65" s="31">
        <f t="shared" si="39"/>
        <v>0</v>
      </c>
      <c r="BB65" s="32">
        <f t="shared" si="40"/>
        <v>0</v>
      </c>
      <c r="BC65" s="226">
        <f t="shared" si="41"/>
        <v>0</v>
      </c>
    </row>
    <row r="66" spans="1:55" ht="15.75" thickBot="1" x14ac:dyDescent="0.3">
      <c r="A66" s="21">
        <f t="shared" si="24"/>
        <v>57</v>
      </c>
      <c r="B66" s="106" t="s">
        <v>205</v>
      </c>
      <c r="C66" s="95">
        <v>2001</v>
      </c>
      <c r="D66" s="95" t="s">
        <v>206</v>
      </c>
      <c r="E66" s="104">
        <v>2659520</v>
      </c>
      <c r="F66" s="87">
        <v>47</v>
      </c>
      <c r="G66" s="44">
        <f>IF(F66="",0,VLOOKUP(F66,'points ind'!$A$2:$B$52,2,FALSE))</f>
        <v>0</v>
      </c>
      <c r="H66" s="49">
        <f>IF(F66="",0,VLOOKUP(F66,'points clubs'!$A$2:$B$51,2,FALSE))</f>
        <v>0</v>
      </c>
      <c r="I66" s="148"/>
      <c r="J66" s="56">
        <f>IF(I66="",0,VLOOKUP(I66,'points ind'!$A$2:$B$52,2,FALSE))</f>
        <v>0</v>
      </c>
      <c r="K66" s="57">
        <f>IF(I66="",0,VLOOKUP(I66,'points clubs'!$A$2:$B$51,2,FALSE))</f>
        <v>0</v>
      </c>
      <c r="L66" s="149">
        <v>44</v>
      </c>
      <c r="M66" s="25">
        <f>IF(L66="",0,VLOOKUP(L66,'points ind'!$A$2:$B$71,2,FALSE))</f>
        <v>0</v>
      </c>
      <c r="N66" s="48">
        <f>IF(L66="",0,VLOOKUP(L66,'points clubs'!$A$2:$B$71,2,FALSE))</f>
        <v>0</v>
      </c>
      <c r="O66" s="149">
        <v>44</v>
      </c>
      <c r="P66" s="25">
        <f>IF(O66="",0,VLOOKUP(O66,'points ind'!$A$2:$B$71,2,FALSE))</f>
        <v>0</v>
      </c>
      <c r="Q66" s="48">
        <f>IF(O66="",0,VLOOKUP(O66,'points clubs'!$A$2:$B$71,2,FALSE))</f>
        <v>0</v>
      </c>
      <c r="R66" s="43">
        <v>48</v>
      </c>
      <c r="S66" s="25">
        <f>IF(R66="",0,VLOOKUP(R66,'points ind'!$A$2:$B$71,2,FALSE))</f>
        <v>0</v>
      </c>
      <c r="T66" s="48">
        <f>IF(R66="",0,VLOOKUP(R66,'points clubs'!$A$2:$B$71,2,FALSE))</f>
        <v>0</v>
      </c>
      <c r="U66" s="149">
        <v>39</v>
      </c>
      <c r="V66" s="25">
        <f>IF(U66="",0,VLOOKUP(U66,'points ind'!$A$2:$B$71,2,FALSE))</f>
        <v>0</v>
      </c>
      <c r="W66" s="48">
        <f>IF(U66="",0,VLOOKUP(U66,'points clubs'!$A$2:$B$71,2,FALSE))</f>
        <v>0</v>
      </c>
      <c r="X66" s="43"/>
      <c r="Y66" s="25">
        <f>IF(X66="",0,VLOOKUP(X66,'points ind'!$A$2:$B$71,2,FALSE))</f>
        <v>0</v>
      </c>
      <c r="Z66" s="48">
        <f>IF(X66="",0,VLOOKUP(X66,'points clubs'!$A$2:$B$71,2,FALSE))</f>
        <v>0</v>
      </c>
      <c r="AA66" s="43">
        <v>41</v>
      </c>
      <c r="AB66" s="25">
        <f>IF(AA66="",0,VLOOKUP(AA66,'points ind'!$A$2:$B$71,2,FALSE))</f>
        <v>0</v>
      </c>
      <c r="AC66" s="48">
        <f>IF(AA66="",0,VLOOKUP(AA66,'points clubs'!$A$2:$B$71,2,FALSE))</f>
        <v>0</v>
      </c>
      <c r="AD66" s="43">
        <v>37</v>
      </c>
      <c r="AE66" s="25">
        <f>IF(AD66="",0,VLOOKUP(AD66,'points ind'!$A$2:$B$71,2,FALSE))</f>
        <v>0</v>
      </c>
      <c r="AF66" s="48">
        <f>IF(AD66="",0,VLOOKUP(AD66,'points clubs'!$A$2:$B$71,2,FALSE))</f>
        <v>0</v>
      </c>
      <c r="AG66" s="43">
        <v>34</v>
      </c>
      <c r="AH66" s="25">
        <f>IF(AG66="",0,VLOOKUP(AG66,'points ind'!$A$2:$B$71,2,FALSE))</f>
        <v>4</v>
      </c>
      <c r="AI66" s="48">
        <f>IF(AG66="",0,VLOOKUP(AG66,'points clubs'!$A$2:$B$71,2,FALSE))</f>
        <v>0</v>
      </c>
      <c r="AJ66" s="33">
        <f>G66+J66+L66+N66+P66+R66+T66+V66+Z66</f>
        <v>92</v>
      </c>
      <c r="AK66" s="71">
        <f>RANK(AJ66,$AJ$10:$AJ$73,0)</f>
        <v>43</v>
      </c>
      <c r="AL66" s="257">
        <f>IF(AG66&gt;0,(LARGE((G66,M66,P66,S66,V66,Y66,AB66,AE66),1)+LARGE((G66,M66,P66,S66,V66,Y66,AB66,AE66),2)+LARGE((G66,M66,P66,S66,V66,Y66,AB66,AE66),3)+LARGE((G66,M66,P66,S66,V66,Y66,AB66,AE66),4)+AH66),(LARGE((G66,M66,P66,S66,V66,Y66,AB66,AE66),1)+LARGE((G66,M66,P66,S66,V66,Y66,AB66,AE66),2)+LARGE((G66,M66,P66,S66,V66,Y66,AB66,AE66),3)+LARGE((G66,M66,P66,S66,V66,Y66,AB66,AE66),4)+LARGE((G66,M66,P66,S66,V66,Y66,AB66,AE66),5)))</f>
        <v>4</v>
      </c>
      <c r="AM66" s="258">
        <f t="shared" si="25"/>
        <v>57</v>
      </c>
      <c r="AN66" s="64">
        <f t="shared" si="26"/>
        <v>0</v>
      </c>
      <c r="AO66" s="31">
        <f t="shared" si="27"/>
        <v>0</v>
      </c>
      <c r="AP66" s="31">
        <f t="shared" si="28"/>
        <v>0</v>
      </c>
      <c r="AQ66" s="31">
        <f t="shared" si="29"/>
        <v>0</v>
      </c>
      <c r="AR66" s="31">
        <f t="shared" si="30"/>
        <v>0</v>
      </c>
      <c r="AS66" s="31">
        <f t="shared" si="31"/>
        <v>0</v>
      </c>
      <c r="AT66" s="31">
        <f t="shared" si="32"/>
        <v>0</v>
      </c>
      <c r="AU66" s="31">
        <f t="shared" si="33"/>
        <v>0</v>
      </c>
      <c r="AV66" s="31">
        <f t="shared" si="34"/>
        <v>0</v>
      </c>
      <c r="AW66" s="31">
        <f t="shared" si="35"/>
        <v>0</v>
      </c>
      <c r="AX66" s="31">
        <f t="shared" si="36"/>
        <v>0</v>
      </c>
      <c r="AY66" s="31">
        <f t="shared" si="37"/>
        <v>0</v>
      </c>
      <c r="AZ66" s="31">
        <f t="shared" si="38"/>
        <v>0</v>
      </c>
      <c r="BA66" s="31">
        <f t="shared" si="39"/>
        <v>0</v>
      </c>
      <c r="BB66" s="32">
        <f t="shared" si="40"/>
        <v>0</v>
      </c>
      <c r="BC66" s="226">
        <f t="shared" si="41"/>
        <v>0</v>
      </c>
    </row>
    <row r="67" spans="1:55" ht="15.75" thickBot="1" x14ac:dyDescent="0.3">
      <c r="A67" s="21">
        <f t="shared" si="24"/>
        <v>58</v>
      </c>
      <c r="B67" s="102" t="s">
        <v>472</v>
      </c>
      <c r="C67" s="95">
        <v>2001</v>
      </c>
      <c r="D67" s="95" t="s">
        <v>471</v>
      </c>
      <c r="E67" s="104">
        <v>2679279</v>
      </c>
      <c r="F67" s="87"/>
      <c r="G67" s="44">
        <f>IF(F67="",0,VLOOKUP(F67,'points ind'!$A$2:$B$52,2,FALSE))</f>
        <v>0</v>
      </c>
      <c r="H67" s="49">
        <f>IF(F67="",0,VLOOKUP(F67,'points clubs'!$A$2:$B$51,2,FALSE))</f>
        <v>0</v>
      </c>
      <c r="I67" s="55"/>
      <c r="J67" s="56">
        <f>IF(I67="",0,VLOOKUP(I67,'points ind'!$A$2:$B$52,2,FALSE))</f>
        <v>0</v>
      </c>
      <c r="K67" s="57">
        <f>IF(I67="",0,VLOOKUP(I67,'points clubs'!$A$2:$B$51,2,FALSE))</f>
        <v>0</v>
      </c>
      <c r="L67" s="43"/>
      <c r="M67" s="25">
        <f>IF(L67="",0,VLOOKUP(L67,'points ind'!$A$2:$B$71,2,FALSE))</f>
        <v>0</v>
      </c>
      <c r="N67" s="48">
        <f>IF(L67="",0,VLOOKUP(L67,'points clubs'!$A$2:$B$71,2,FALSE))</f>
        <v>0</v>
      </c>
      <c r="O67" s="43"/>
      <c r="P67" s="25">
        <f>IF(O67="",0,VLOOKUP(O67,'points ind'!$A$2:$B$71,2,FALSE))</f>
        <v>0</v>
      </c>
      <c r="Q67" s="48">
        <f>IF(O67="",0,VLOOKUP(O67,'points clubs'!$A$2:$B$71,2,FALSE))</f>
        <v>0</v>
      </c>
      <c r="R67" s="43">
        <v>58</v>
      </c>
      <c r="S67" s="25">
        <f>IF(R67="",0,VLOOKUP(R67,'points ind'!$A$2:$B$71,2,FALSE))</f>
        <v>0</v>
      </c>
      <c r="T67" s="48">
        <f>IF(R67="",0,VLOOKUP(R67,'points clubs'!$A$2:$B$71,2,FALSE))</f>
        <v>0</v>
      </c>
      <c r="U67" s="43"/>
      <c r="V67" s="25">
        <f>IF(U67="",0,VLOOKUP(U67,'points ind'!$A$2:$B$71,2,FALSE))</f>
        <v>0</v>
      </c>
      <c r="W67" s="48">
        <f>IF(U67="",0,VLOOKUP(U67,'points clubs'!$A$2:$B$71,2,FALSE))</f>
        <v>0</v>
      </c>
      <c r="X67" s="43"/>
      <c r="Y67" s="25">
        <f>IF(X67="",0,VLOOKUP(X67,'points ind'!$A$2:$B$71,2,FALSE))</f>
        <v>0</v>
      </c>
      <c r="Z67" s="48">
        <f>IF(X67="",0,VLOOKUP(X67,'points clubs'!$A$2:$B$71,2,FALSE))</f>
        <v>0</v>
      </c>
      <c r="AA67" s="43"/>
      <c r="AB67" s="25">
        <f>IF(AA67="",0,VLOOKUP(AA67,'points ind'!$A$2:$B$71,2,FALSE))</f>
        <v>0</v>
      </c>
      <c r="AC67" s="48">
        <f>IF(AA67="",0,VLOOKUP(AA67,'points clubs'!$A$2:$B$71,2,FALSE))</f>
        <v>0</v>
      </c>
      <c r="AD67" s="43"/>
      <c r="AE67" s="25">
        <f>IF(AD67="",0,VLOOKUP(AD67,'points ind'!$A$2:$B$71,2,FALSE))</f>
        <v>0</v>
      </c>
      <c r="AF67" s="48">
        <f>IF(AD67="",0,VLOOKUP(AD67,'points clubs'!$A$2:$B$71,2,FALSE))</f>
        <v>0</v>
      </c>
      <c r="AG67" s="43"/>
      <c r="AH67" s="25">
        <f>IF(AG67="",0,VLOOKUP(AG67,'points ind'!$A$2:$B$71,2,FALSE))</f>
        <v>0</v>
      </c>
      <c r="AI67" s="48">
        <f>IF(AG67="",0,VLOOKUP(AG67,'points clubs'!$A$2:$B$71,2,FALSE))</f>
        <v>0</v>
      </c>
      <c r="AJ67" s="33">
        <f>G67+J67+M67+P67+S67+V67+Y67+AB67+AE67+AH67</f>
        <v>0</v>
      </c>
      <c r="AK67" s="71">
        <f>RANK(AJ67,$AJ$10:$AJ$73,0)</f>
        <v>60</v>
      </c>
      <c r="AL67" s="257">
        <f>IF(AG67&gt;0,(LARGE((G67,M67,P67,S67,V67,Y67,AB67,AE67),1)+LARGE((G67,M67,P67,S67,V67,Y67,AB67,AE67),2)+LARGE((G67,M67,P67,S67,V67,Y67,AB67,AE67),3)+LARGE((G67,M67,P67,S67,V67,Y67,AB67,AE67),4)+AH67),(LARGE((G67,M67,P67,S67,V67,Y67,AB67,AE67),1)+LARGE((G67,M67,P67,S67,V67,Y67,AB67,AE67),2)+LARGE((G67,M67,P67,S67,V67,Y67,AB67,AE67),3)+LARGE((G67,M67,P67,S67,V67,Y67,AB67,AE67),4)+LARGE((G67,M67,P67,S67,V67,Y67,AB67,AE67),5)))</f>
        <v>0</v>
      </c>
      <c r="AM67" s="258">
        <f t="shared" si="25"/>
        <v>58</v>
      </c>
      <c r="AN67" s="64">
        <f t="shared" si="26"/>
        <v>0</v>
      </c>
      <c r="AO67" s="31">
        <f t="shared" si="27"/>
        <v>0</v>
      </c>
      <c r="AP67" s="31">
        <f t="shared" si="28"/>
        <v>0</v>
      </c>
      <c r="AQ67" s="31">
        <f t="shared" si="29"/>
        <v>0</v>
      </c>
      <c r="AR67" s="31">
        <f t="shared" si="30"/>
        <v>0</v>
      </c>
      <c r="AS67" s="31">
        <f t="shared" si="31"/>
        <v>0</v>
      </c>
      <c r="AT67" s="31">
        <f t="shared" si="32"/>
        <v>0</v>
      </c>
      <c r="AU67" s="31">
        <f t="shared" si="33"/>
        <v>0</v>
      </c>
      <c r="AV67" s="31">
        <f t="shared" si="34"/>
        <v>0</v>
      </c>
      <c r="AW67" s="31">
        <f t="shared" si="35"/>
        <v>0</v>
      </c>
      <c r="AX67" s="31">
        <f t="shared" si="36"/>
        <v>0</v>
      </c>
      <c r="AY67" s="31">
        <f t="shared" si="37"/>
        <v>0</v>
      </c>
      <c r="AZ67" s="31">
        <f t="shared" si="38"/>
        <v>0</v>
      </c>
      <c r="BA67" s="31">
        <f t="shared" si="39"/>
        <v>0</v>
      </c>
      <c r="BB67" s="32">
        <f t="shared" si="40"/>
        <v>0</v>
      </c>
      <c r="BC67" s="226">
        <f t="shared" si="41"/>
        <v>0</v>
      </c>
    </row>
    <row r="68" spans="1:55" ht="15.75" thickBot="1" x14ac:dyDescent="0.3">
      <c r="A68" s="21">
        <f t="shared" si="24"/>
        <v>58</v>
      </c>
      <c r="B68" s="89" t="s">
        <v>207</v>
      </c>
      <c r="C68" s="95">
        <v>2001</v>
      </c>
      <c r="D68" s="95" t="s">
        <v>10</v>
      </c>
      <c r="E68" s="104">
        <v>2664481</v>
      </c>
      <c r="F68" s="87">
        <v>48</v>
      </c>
      <c r="G68" s="44">
        <f>IF(F68="",0,VLOOKUP(F68,'points ind'!$A$2:$B$52,2,FALSE))</f>
        <v>0</v>
      </c>
      <c r="H68" s="49">
        <f>IF(F68="",0,VLOOKUP(F68,'points clubs'!$A$2:$B$51,2,FALSE))</f>
        <v>0</v>
      </c>
      <c r="I68" s="148"/>
      <c r="J68" s="56">
        <f>IF(I68="",0,VLOOKUP(I68,'points ind'!$A$2:$B$52,2,FALSE))</f>
        <v>0</v>
      </c>
      <c r="K68" s="57">
        <f>IF(I68="",0,VLOOKUP(I68,'points clubs'!$A$2:$B$51,2,FALSE))</f>
        <v>0</v>
      </c>
      <c r="L68" s="149"/>
      <c r="M68" s="25">
        <f>IF(L68="",0,VLOOKUP(L68,'points ind'!$A$2:$B$71,2,FALSE))</f>
        <v>0</v>
      </c>
      <c r="N68" s="48">
        <f>IF(L68="",0,VLOOKUP(L68,'points clubs'!$A$2:$B$71,2,FALSE))</f>
        <v>0</v>
      </c>
      <c r="O68" s="149">
        <v>54</v>
      </c>
      <c r="P68" s="25">
        <f>IF(O68="",0,VLOOKUP(O68,'points ind'!$A$2:$B$71,2,FALSE))</f>
        <v>0</v>
      </c>
      <c r="Q68" s="48">
        <f>IF(O68="",0,VLOOKUP(O68,'points clubs'!$A$2:$B$71,2,FALSE))</f>
        <v>0</v>
      </c>
      <c r="R68" s="149"/>
      <c r="S68" s="25">
        <f>IF(R68="",0,VLOOKUP(R68,'points ind'!$A$2:$B$71,2,FALSE))</f>
        <v>0</v>
      </c>
      <c r="T68" s="48">
        <f>IF(R68="",0,VLOOKUP(R68,'points clubs'!$A$2:$B$71,2,FALSE))</f>
        <v>0</v>
      </c>
      <c r="U68" s="149"/>
      <c r="V68" s="25">
        <f>IF(U68="",0,VLOOKUP(U68,'points ind'!$A$2:$B$71,2,FALSE))</f>
        <v>0</v>
      </c>
      <c r="W68" s="48">
        <f>IF(U68="",0,VLOOKUP(U68,'points clubs'!$A$2:$B$71,2,FALSE))</f>
        <v>0</v>
      </c>
      <c r="X68" s="43">
        <v>49</v>
      </c>
      <c r="Y68" s="25">
        <f>IF(X68="",0,VLOOKUP(X68,'points ind'!$A$2:$B$71,2,FALSE))</f>
        <v>0</v>
      </c>
      <c r="Z68" s="48">
        <f>IF(X68="",0,VLOOKUP(X68,'points clubs'!$A$2:$B$71,2,FALSE))</f>
        <v>0</v>
      </c>
      <c r="AA68" s="43"/>
      <c r="AB68" s="25">
        <f>IF(AA68="",0,VLOOKUP(AA68,'points ind'!$A$2:$B$71,2,FALSE))</f>
        <v>0</v>
      </c>
      <c r="AC68" s="48">
        <f>IF(AA68="",0,VLOOKUP(AA68,'points clubs'!$A$2:$B$71,2,FALSE))</f>
        <v>0</v>
      </c>
      <c r="AD68" s="43"/>
      <c r="AE68" s="25">
        <f>IF(AD68="",0,VLOOKUP(AD68,'points ind'!$A$2:$B$71,2,FALSE))</f>
        <v>0</v>
      </c>
      <c r="AF68" s="48">
        <f>IF(AD68="",0,VLOOKUP(AD68,'points clubs'!$A$2:$B$71,2,FALSE))</f>
        <v>0</v>
      </c>
      <c r="AG68" s="43">
        <v>46</v>
      </c>
      <c r="AH68" s="25">
        <f>IF(AG68="",0,VLOOKUP(AG68,'points ind'!$A$2:$B$71,2,FALSE))</f>
        <v>0</v>
      </c>
      <c r="AI68" s="48">
        <f>IF(AG68="",0,VLOOKUP(AG68,'points clubs'!$A$2:$B$71,2,FALSE))</f>
        <v>0</v>
      </c>
      <c r="AJ68" s="33">
        <f>G68+J68+M68+P68+S68+V68+Y68+AB68+AE68+AH68</f>
        <v>0</v>
      </c>
      <c r="AK68" s="71">
        <f>RANK(AJ68,$AJ$10:$AJ$73,0)</f>
        <v>60</v>
      </c>
      <c r="AL68" s="257">
        <f>IF(AG68&gt;0,(LARGE((G68,M68,P68,S68,V68,Y68,AB68,AE68),1)+LARGE((G68,M68,P68,S68,V68,Y68,AB68,AE68),2)+LARGE((G68,M68,P68,S68,V68,Y68,AB68,AE68),3)+LARGE((G68,M68,P68,S68,V68,Y68,AB68,AE68),4)+AH68),(LARGE((G68,M68,P68,S68,V68,Y68,AB68,AE68),1)+LARGE((G68,M68,P68,S68,V68,Y68,AB68,AE68),2)+LARGE((G68,M68,P68,S68,V68,Y68,AB68,AE68),3)+LARGE((G68,M68,P68,S68,V68,Y68,AB68,AE68),4)+LARGE((G68,M68,P68,S68,V68,Y68,AB68,AE68),5)))</f>
        <v>0</v>
      </c>
      <c r="AM68" s="258">
        <f t="shared" si="25"/>
        <v>58</v>
      </c>
      <c r="AN68" s="64">
        <f t="shared" si="26"/>
        <v>0</v>
      </c>
      <c r="AO68" s="31">
        <f t="shared" si="27"/>
        <v>0</v>
      </c>
      <c r="AP68" s="31">
        <f t="shared" si="28"/>
        <v>0</v>
      </c>
      <c r="AQ68" s="31">
        <f t="shared" si="29"/>
        <v>0</v>
      </c>
      <c r="AR68" s="31">
        <f t="shared" si="30"/>
        <v>0</v>
      </c>
      <c r="AS68" s="31">
        <f t="shared" si="31"/>
        <v>0</v>
      </c>
      <c r="AT68" s="31">
        <f t="shared" si="32"/>
        <v>0</v>
      </c>
      <c r="AU68" s="31">
        <f t="shared" si="33"/>
        <v>0</v>
      </c>
      <c r="AV68" s="31">
        <f t="shared" si="34"/>
        <v>0</v>
      </c>
      <c r="AW68" s="31">
        <f t="shared" si="35"/>
        <v>0</v>
      </c>
      <c r="AX68" s="31">
        <f t="shared" si="36"/>
        <v>0</v>
      </c>
      <c r="AY68" s="31">
        <f t="shared" si="37"/>
        <v>0</v>
      </c>
      <c r="AZ68" s="31">
        <f t="shared" si="38"/>
        <v>0</v>
      </c>
      <c r="BA68" s="31">
        <f t="shared" si="39"/>
        <v>0</v>
      </c>
      <c r="BB68" s="32">
        <f t="shared" si="40"/>
        <v>0</v>
      </c>
      <c r="BC68" s="226">
        <f t="shared" si="41"/>
        <v>0</v>
      </c>
    </row>
    <row r="69" spans="1:55" ht="15.75" thickBot="1" x14ac:dyDescent="0.3">
      <c r="A69" s="21">
        <f t="shared" si="24"/>
        <v>58</v>
      </c>
      <c r="B69" s="119" t="s">
        <v>383</v>
      </c>
      <c r="C69" s="135">
        <v>2002</v>
      </c>
      <c r="D69" s="135" t="s">
        <v>15</v>
      </c>
      <c r="E69" s="136">
        <v>2676665</v>
      </c>
      <c r="F69" s="87"/>
      <c r="G69" s="44">
        <f>IF(F69="",0,VLOOKUP(F69,'points ind'!$A$2:$B$52,2,FALSE))</f>
        <v>0</v>
      </c>
      <c r="H69" s="49">
        <f>IF(F69="",0,VLOOKUP(F69,'points clubs'!$A$2:$B$51,2,FALSE))</f>
        <v>0</v>
      </c>
      <c r="I69" s="148"/>
      <c r="J69" s="56">
        <f>IF(I69="",0,VLOOKUP(I69,'points ind'!$A$2:$B$52,2,FALSE))</f>
        <v>0</v>
      </c>
      <c r="K69" s="57">
        <f>IF(I69="",0,VLOOKUP(I69,'points clubs'!$A$2:$B$51,2,FALSE))</f>
        <v>0</v>
      </c>
      <c r="L69" s="149">
        <v>55</v>
      </c>
      <c r="M69" s="25">
        <f>IF(L69="",0,VLOOKUP(L69,'points ind'!$A$2:$B$71,2,FALSE))</f>
        <v>0</v>
      </c>
      <c r="N69" s="48">
        <f>IF(L69="",0,VLOOKUP(L69,'points clubs'!$A$2:$B$71,2,FALSE))</f>
        <v>0</v>
      </c>
      <c r="O69" s="149">
        <v>57</v>
      </c>
      <c r="P69" s="25">
        <f>IF(O69="",0,VLOOKUP(O69,'points ind'!$A$2:$B$71,2,FALSE))</f>
        <v>0</v>
      </c>
      <c r="Q69" s="48">
        <f>IF(O69="",0,VLOOKUP(O69,'points clubs'!$A$2:$B$71,2,FALSE))</f>
        <v>0</v>
      </c>
      <c r="R69" s="149">
        <v>59</v>
      </c>
      <c r="S69" s="25">
        <f>IF(R69="",0,VLOOKUP(R69,'points ind'!$A$2:$B$71,2,FALSE))</f>
        <v>0</v>
      </c>
      <c r="T69" s="48">
        <f>IF(R69="",0,VLOOKUP(R69,'points clubs'!$A$2:$B$71,2,FALSE))</f>
        <v>0</v>
      </c>
      <c r="U69" s="43">
        <v>51</v>
      </c>
      <c r="V69" s="25">
        <f>IF(U69="",0,VLOOKUP(U69,'points ind'!$A$2:$B$71,2,FALSE))</f>
        <v>0</v>
      </c>
      <c r="W69" s="48">
        <f>IF(U69="",0,VLOOKUP(U69,'points clubs'!$A$2:$B$71,2,FALSE))</f>
        <v>0</v>
      </c>
      <c r="X69" s="43"/>
      <c r="Y69" s="25">
        <f>IF(X69="",0,VLOOKUP(X69,'points ind'!$A$2:$B$71,2,FALSE))</f>
        <v>0</v>
      </c>
      <c r="Z69" s="48">
        <f>IF(X69="",0,VLOOKUP(X69,'points clubs'!$A$2:$B$71,2,FALSE))</f>
        <v>0</v>
      </c>
      <c r="AA69" s="43"/>
      <c r="AB69" s="25">
        <f>IF(AA69="",0,VLOOKUP(AA69,'points ind'!$A$2:$B$71,2,FALSE))</f>
        <v>0</v>
      </c>
      <c r="AC69" s="48">
        <f>IF(AA69="",0,VLOOKUP(AA69,'points clubs'!$A$2:$B$71,2,FALSE))</f>
        <v>0</v>
      </c>
      <c r="AD69" s="43"/>
      <c r="AE69" s="25">
        <f>IF(AD69="",0,VLOOKUP(AD69,'points ind'!$A$2:$B$71,2,FALSE))</f>
        <v>0</v>
      </c>
      <c r="AF69" s="48">
        <f>IF(AD69="",0,VLOOKUP(AD69,'points clubs'!$A$2:$B$71,2,FALSE))</f>
        <v>0</v>
      </c>
      <c r="AG69" s="43"/>
      <c r="AH69" s="25">
        <f>IF(AG69="",0,VLOOKUP(AG69,'points ind'!$A$2:$B$71,2,FALSE))</f>
        <v>0</v>
      </c>
      <c r="AI69" s="48">
        <f>IF(AG69="",0,VLOOKUP(AG69,'points clubs'!$A$2:$B$71,2,FALSE))</f>
        <v>0</v>
      </c>
      <c r="AJ69" s="33">
        <f>G69+J69+M69+P69+S69+V69+Y69+AB69+AE69+AH69</f>
        <v>0</v>
      </c>
      <c r="AK69" s="71">
        <f>RANK(AJ69,$AJ$10:$AJ$73,0)</f>
        <v>60</v>
      </c>
      <c r="AL69" s="257">
        <f>IF(AG69&gt;0,(LARGE((G69,M69,P69,S69,V69,Y69,AB69,AE69),1)+LARGE((G69,M69,P69,S69,V69,Y69,AB69,AE69),2)+LARGE((G69,M69,P69,S69,V69,Y69,AB69,AE69),3)+LARGE((G69,M69,P69,S69,V69,Y69,AB69,AE69),4)+AH69),(LARGE((G69,M69,P69,S69,V69,Y69,AB69,AE69),1)+LARGE((G69,M69,P69,S69,V69,Y69,AB69,AE69),2)+LARGE((G69,M69,P69,S69,V69,Y69,AB69,AE69),3)+LARGE((G69,M69,P69,S69,V69,Y69,AB69,AE69),4)+LARGE((G69,M69,P69,S69,V69,Y69,AB69,AE69),5)))</f>
        <v>0</v>
      </c>
      <c r="AM69" s="258">
        <f t="shared" si="25"/>
        <v>58</v>
      </c>
      <c r="AN69" s="64">
        <f t="shared" si="26"/>
        <v>0</v>
      </c>
      <c r="AO69" s="31">
        <f t="shared" si="27"/>
        <v>0</v>
      </c>
      <c r="AP69" s="31">
        <f t="shared" si="28"/>
        <v>0</v>
      </c>
      <c r="AQ69" s="31">
        <f t="shared" si="29"/>
        <v>0</v>
      </c>
      <c r="AR69" s="31">
        <f t="shared" si="30"/>
        <v>0</v>
      </c>
      <c r="AS69" s="31">
        <f t="shared" si="31"/>
        <v>0</v>
      </c>
      <c r="AT69" s="31">
        <f t="shared" si="32"/>
        <v>0</v>
      </c>
      <c r="AU69" s="31">
        <f t="shared" si="33"/>
        <v>0</v>
      </c>
      <c r="AV69" s="31">
        <f t="shared" si="34"/>
        <v>0</v>
      </c>
      <c r="AW69" s="31">
        <f t="shared" si="35"/>
        <v>0</v>
      </c>
      <c r="AX69" s="31">
        <f t="shared" si="36"/>
        <v>0</v>
      </c>
      <c r="AY69" s="31">
        <f t="shared" si="37"/>
        <v>0</v>
      </c>
      <c r="AZ69" s="31">
        <f t="shared" si="38"/>
        <v>0</v>
      </c>
      <c r="BA69" s="31">
        <f t="shared" si="39"/>
        <v>0</v>
      </c>
      <c r="BB69" s="32">
        <f t="shared" si="40"/>
        <v>0</v>
      </c>
      <c r="BC69" s="226">
        <f t="shared" si="41"/>
        <v>0</v>
      </c>
    </row>
    <row r="70" spans="1:55" ht="15.75" thickBot="1" x14ac:dyDescent="0.3">
      <c r="A70" s="21">
        <f t="shared" si="24"/>
        <v>58</v>
      </c>
      <c r="B70" s="121" t="s">
        <v>202</v>
      </c>
      <c r="C70" s="113">
        <v>2002</v>
      </c>
      <c r="D70" s="112" t="s">
        <v>13</v>
      </c>
      <c r="E70" s="118">
        <v>2649652</v>
      </c>
      <c r="F70" s="123">
        <v>44</v>
      </c>
      <c r="G70" s="44">
        <f>IF(F70="",0,VLOOKUP(F70,'points ind'!$A$2:$B$52,2,FALSE))</f>
        <v>0</v>
      </c>
      <c r="H70" s="49">
        <f>IF(F70="",0,VLOOKUP(F70,'points clubs'!$A$2:$B$51,2,FALSE))</f>
        <v>0</v>
      </c>
      <c r="I70" s="55"/>
      <c r="J70" s="56">
        <f>IF(I70="",0,VLOOKUP(I70,'points ind'!$A$2:$B$52,2,FALSE))</f>
        <v>0</v>
      </c>
      <c r="K70" s="57">
        <f>IF(I70="",0,VLOOKUP(I70,'points clubs'!$A$2:$B$51,2,FALSE))</f>
        <v>0</v>
      </c>
      <c r="L70" s="43">
        <v>48</v>
      </c>
      <c r="M70" s="25">
        <f>IF(L70="",0,VLOOKUP(L70,'points ind'!$A$2:$B$71,2,FALSE))</f>
        <v>0</v>
      </c>
      <c r="N70" s="48">
        <f>IF(L70="",0,VLOOKUP(L70,'points clubs'!$A$2:$B$71,2,FALSE))</f>
        <v>0</v>
      </c>
      <c r="O70" s="43"/>
      <c r="P70" s="25">
        <f>IF(O70="",0,VLOOKUP(O70,'points ind'!$A$2:$B$71,2,FALSE))</f>
        <v>0</v>
      </c>
      <c r="Q70" s="48">
        <f>IF(O70="",0,VLOOKUP(O70,'points clubs'!$A$2:$B$71,2,FALSE))</f>
        <v>0</v>
      </c>
      <c r="R70" s="43">
        <v>53</v>
      </c>
      <c r="S70" s="25">
        <f>IF(R70="",0,VLOOKUP(R70,'points ind'!$A$2:$B$71,2,FALSE))</f>
        <v>0</v>
      </c>
      <c r="T70" s="48">
        <f>IF(R70="",0,VLOOKUP(R70,'points clubs'!$A$2:$B$71,2,FALSE))</f>
        <v>0</v>
      </c>
      <c r="U70" s="43"/>
      <c r="V70" s="25">
        <f>IF(U70="",0,VLOOKUP(U70,'points ind'!$A$2:$B$71,2,FALSE))</f>
        <v>0</v>
      </c>
      <c r="W70" s="48">
        <f>IF(U70="",0,VLOOKUP(U70,'points clubs'!$A$2:$B$71,2,FALSE))</f>
        <v>0</v>
      </c>
      <c r="X70" s="43"/>
      <c r="Y70" s="25">
        <f>IF(X70="",0,VLOOKUP(X70,'points ind'!$A$2:$B$71,2,FALSE))</f>
        <v>0</v>
      </c>
      <c r="Z70" s="48">
        <f>IF(X70="",0,VLOOKUP(X70,'points clubs'!$A$2:$B$71,2,FALSE))</f>
        <v>0</v>
      </c>
      <c r="AA70" s="43"/>
      <c r="AB70" s="25">
        <f>IF(AA70="",0,VLOOKUP(AA70,'points ind'!$A$2:$B$71,2,FALSE))</f>
        <v>0</v>
      </c>
      <c r="AC70" s="48">
        <f>IF(AA70="",0,VLOOKUP(AA70,'points clubs'!$A$2:$B$71,2,FALSE))</f>
        <v>0</v>
      </c>
      <c r="AD70" s="43"/>
      <c r="AE70" s="25">
        <f>IF(AD70="",0,VLOOKUP(AD70,'points ind'!$A$2:$B$71,2,FALSE))</f>
        <v>0</v>
      </c>
      <c r="AF70" s="48">
        <f>IF(AD70="",0,VLOOKUP(AD70,'points clubs'!$A$2:$B$71,2,FALSE))</f>
        <v>0</v>
      </c>
      <c r="AG70" s="43">
        <v>50</v>
      </c>
      <c r="AH70" s="25">
        <f>IF(AG70="",0,VLOOKUP(AG70,'points ind'!$A$2:$B$71,2,FALSE))</f>
        <v>0</v>
      </c>
      <c r="AI70" s="48">
        <f>IF(AG70="",0,VLOOKUP(AG70,'points clubs'!$A$2:$B$71,2,FALSE))</f>
        <v>0</v>
      </c>
      <c r="AJ70" s="33">
        <f>G70+J70+L70+N70+P70+R70+T70+V70+Z70</f>
        <v>101</v>
      </c>
      <c r="AK70" s="71">
        <f>RANK(AJ70,$AJ$10:$AJ$80,0)</f>
        <v>37</v>
      </c>
      <c r="AL70" s="257">
        <f>IF(AG70&gt;0,(LARGE((G70,M70,P70,S70,V70,Y70,AB70,AE70),1)+LARGE((G70,M70,P70,S70,V70,Y70,AB70,AE70),2)+LARGE((G70,M70,P70,S70,V70,Y70,AB70,AE70),3)+LARGE((G70,M70,P70,S70,V70,Y70,AB70,AE70),4)+AH70),(LARGE((G70,M70,P70,S70,V70,Y70,AB70,AE70),1)+LARGE((G70,M70,P70,S70,V70,Y70,AB70,AE70),2)+LARGE((G70,M70,P70,S70,V70,Y70,AB70,AE70),3)+LARGE((G70,M70,P70,S70,V70,Y70,AB70,AE70),4)+LARGE((G70,M70,P70,S70,V70,Y70,AB70,AE70),5)))</f>
        <v>0</v>
      </c>
      <c r="AM70" s="258">
        <f t="shared" si="25"/>
        <v>58</v>
      </c>
      <c r="AN70" s="64">
        <f t="shared" si="26"/>
        <v>0</v>
      </c>
      <c r="AO70" s="31">
        <f t="shared" si="27"/>
        <v>0</v>
      </c>
      <c r="AP70" s="31">
        <f t="shared" si="28"/>
        <v>0</v>
      </c>
      <c r="AQ70" s="31">
        <f t="shared" si="29"/>
        <v>0</v>
      </c>
      <c r="AR70" s="31">
        <f t="shared" si="30"/>
        <v>0</v>
      </c>
      <c r="AS70" s="31">
        <f t="shared" si="31"/>
        <v>0</v>
      </c>
      <c r="AT70" s="31">
        <f t="shared" si="32"/>
        <v>0</v>
      </c>
      <c r="AU70" s="31">
        <f t="shared" si="33"/>
        <v>0</v>
      </c>
      <c r="AV70" s="31">
        <f t="shared" si="34"/>
        <v>0</v>
      </c>
      <c r="AW70" s="31">
        <f t="shared" si="35"/>
        <v>0</v>
      </c>
      <c r="AX70" s="31">
        <f t="shared" si="36"/>
        <v>0</v>
      </c>
      <c r="AY70" s="31">
        <f t="shared" si="37"/>
        <v>0</v>
      </c>
      <c r="AZ70" s="31">
        <f t="shared" si="38"/>
        <v>0</v>
      </c>
      <c r="BA70" s="31">
        <f t="shared" si="39"/>
        <v>0</v>
      </c>
      <c r="BB70" s="32">
        <f t="shared" si="40"/>
        <v>0</v>
      </c>
      <c r="BC70" s="226">
        <f t="shared" si="41"/>
        <v>0</v>
      </c>
    </row>
    <row r="71" spans="1:55" ht="15.75" thickBot="1" x14ac:dyDescent="0.3">
      <c r="A71" s="21">
        <f t="shared" si="24"/>
        <v>58</v>
      </c>
      <c r="B71" s="121" t="s">
        <v>203</v>
      </c>
      <c r="C71" s="113">
        <v>2002</v>
      </c>
      <c r="D71" s="112" t="s">
        <v>13</v>
      </c>
      <c r="E71" s="118">
        <v>2649651</v>
      </c>
      <c r="F71" s="123">
        <v>45</v>
      </c>
      <c r="G71" s="44">
        <f>IF(F71="",0,VLOOKUP(F71,'points ind'!$A$2:$B$52,2,FALSE))</f>
        <v>0</v>
      </c>
      <c r="H71" s="49">
        <f>IF(F71="",0,VLOOKUP(F71,'points clubs'!$A$2:$B$51,2,FALSE))</f>
        <v>0</v>
      </c>
      <c r="I71" s="55"/>
      <c r="J71" s="56">
        <f>IF(I71="",0,VLOOKUP(I71,'points ind'!$A$2:$B$52,2,FALSE))</f>
        <v>0</v>
      </c>
      <c r="K71" s="57">
        <f>IF(I71="",0,VLOOKUP(I71,'points clubs'!$A$2:$B$51,2,FALSE))</f>
        <v>0</v>
      </c>
      <c r="L71" s="43">
        <v>45</v>
      </c>
      <c r="M71" s="25">
        <f>IF(L71="",0,VLOOKUP(L71,'points ind'!$A$2:$B$71,2,FALSE))</f>
        <v>0</v>
      </c>
      <c r="N71" s="48">
        <f>IF(L71="",0,VLOOKUP(L71,'points clubs'!$A$2:$B$71,2,FALSE))</f>
        <v>0</v>
      </c>
      <c r="O71" s="43"/>
      <c r="P71" s="25">
        <f>IF(O71="",0,VLOOKUP(O71,'points ind'!$A$2:$B$71,2,FALSE))</f>
        <v>0</v>
      </c>
      <c r="Q71" s="48">
        <f>IF(O71="",0,VLOOKUP(O71,'points clubs'!$A$2:$B$71,2,FALSE))</f>
        <v>0</v>
      </c>
      <c r="R71" s="43">
        <v>54</v>
      </c>
      <c r="S71" s="25">
        <f>IF(R71="",0,VLOOKUP(R71,'points ind'!$A$2:$B$71,2,FALSE))</f>
        <v>0</v>
      </c>
      <c r="T71" s="48">
        <f>IF(R71="",0,VLOOKUP(R71,'points clubs'!$A$2:$B$71,2,FALSE))</f>
        <v>0</v>
      </c>
      <c r="U71" s="149"/>
      <c r="V71" s="25">
        <f>IF(U71="",0,VLOOKUP(U71,'points ind'!$A$2:$B$71,2,FALSE))</f>
        <v>0</v>
      </c>
      <c r="W71" s="48">
        <f>IF(U71="",0,VLOOKUP(U71,'points clubs'!$A$2:$B$71,2,FALSE))</f>
        <v>0</v>
      </c>
      <c r="X71" s="43"/>
      <c r="Y71" s="25">
        <f>IF(X71="",0,VLOOKUP(X71,'points ind'!$A$2:$B$71,2,FALSE))</f>
        <v>0</v>
      </c>
      <c r="Z71" s="48">
        <f>IF(X71="",0,VLOOKUP(X71,'points clubs'!$A$2:$B$71,2,FALSE))</f>
        <v>0</v>
      </c>
      <c r="AA71" s="43"/>
      <c r="AB71" s="25">
        <f>IF(AA71="",0,VLOOKUP(AA71,'points ind'!$A$2:$B$71,2,FALSE))</f>
        <v>0</v>
      </c>
      <c r="AC71" s="48">
        <f>IF(AA71="",0,VLOOKUP(AA71,'points clubs'!$A$2:$B$71,2,FALSE))</f>
        <v>0</v>
      </c>
      <c r="AD71" s="43"/>
      <c r="AE71" s="25">
        <f>IF(AD71="",0,VLOOKUP(AD71,'points ind'!$A$2:$B$71,2,FALSE))</f>
        <v>0</v>
      </c>
      <c r="AF71" s="48">
        <f>IF(AD71="",0,VLOOKUP(AD71,'points clubs'!$A$2:$B$71,2,FALSE))</f>
        <v>0</v>
      </c>
      <c r="AG71" s="43">
        <v>49</v>
      </c>
      <c r="AH71" s="25">
        <f>IF(AG71="",0,VLOOKUP(AG71,'points ind'!$A$2:$B$71,2,FALSE))</f>
        <v>0</v>
      </c>
      <c r="AI71" s="48">
        <f>IF(AG71="",0,VLOOKUP(AG71,'points clubs'!$A$2:$B$71,2,FALSE))</f>
        <v>0</v>
      </c>
      <c r="AJ71" s="33">
        <f>G71+J71+L71+N71+P71+R71+T71+V71+Z71</f>
        <v>99</v>
      </c>
      <c r="AK71" s="71">
        <f>RANK(AJ71,$AJ$10:$AJ$80,0)</f>
        <v>40</v>
      </c>
      <c r="AL71" s="257">
        <f>IF(AG71&gt;0,(LARGE((G71,M71,P71,S71,V71,Y71,AB71,AE71),1)+LARGE((G71,M71,P71,S71,V71,Y71,AB71,AE71),2)+LARGE((G71,M71,P71,S71,V71,Y71,AB71,AE71),3)+LARGE((G71,M71,P71,S71,V71,Y71,AB71,AE71),4)+AH71),(LARGE((G71,M71,P71,S71,V71,Y71,AB71,AE71),1)+LARGE((G71,M71,P71,S71,V71,Y71,AB71,AE71),2)+LARGE((G71,M71,P71,S71,V71,Y71,AB71,AE71),3)+LARGE((G71,M71,P71,S71,V71,Y71,AB71,AE71),4)+LARGE((G71,M71,P71,S71,V71,Y71,AB71,AE71),5)))</f>
        <v>0</v>
      </c>
      <c r="AM71" s="258">
        <f t="shared" si="25"/>
        <v>58</v>
      </c>
      <c r="AN71" s="64">
        <f t="shared" si="26"/>
        <v>0</v>
      </c>
      <c r="AO71" s="31">
        <f t="shared" si="27"/>
        <v>0</v>
      </c>
      <c r="AP71" s="31">
        <f t="shared" si="28"/>
        <v>0</v>
      </c>
      <c r="AQ71" s="31">
        <f t="shared" si="29"/>
        <v>0</v>
      </c>
      <c r="AR71" s="31">
        <f t="shared" si="30"/>
        <v>0</v>
      </c>
      <c r="AS71" s="31">
        <f t="shared" si="31"/>
        <v>0</v>
      </c>
      <c r="AT71" s="31">
        <f t="shared" si="32"/>
        <v>0</v>
      </c>
      <c r="AU71" s="31">
        <f t="shared" si="33"/>
        <v>0</v>
      </c>
      <c r="AV71" s="31">
        <f t="shared" si="34"/>
        <v>0</v>
      </c>
      <c r="AW71" s="31">
        <f t="shared" si="35"/>
        <v>0</v>
      </c>
      <c r="AX71" s="31">
        <f t="shared" si="36"/>
        <v>0</v>
      </c>
      <c r="AY71" s="31">
        <f t="shared" si="37"/>
        <v>0</v>
      </c>
      <c r="AZ71" s="31">
        <f t="shared" si="38"/>
        <v>0</v>
      </c>
      <c r="BA71" s="31">
        <f t="shared" si="39"/>
        <v>0</v>
      </c>
      <c r="BB71" s="32">
        <f t="shared" si="40"/>
        <v>0</v>
      </c>
      <c r="BC71" s="226">
        <f t="shared" si="41"/>
        <v>0</v>
      </c>
    </row>
    <row r="72" spans="1:55" ht="15.75" thickBot="1" x14ac:dyDescent="0.3">
      <c r="A72" s="21">
        <f t="shared" si="24"/>
        <v>58</v>
      </c>
      <c r="B72" s="102" t="s">
        <v>506</v>
      </c>
      <c r="C72" s="95">
        <v>2001</v>
      </c>
      <c r="D72" s="95" t="s">
        <v>24</v>
      </c>
      <c r="E72" s="104">
        <v>2658923</v>
      </c>
      <c r="F72" s="123"/>
      <c r="G72" s="44">
        <f>IF(F72="",0,VLOOKUP(F72,'points ind'!$A$2:$B$52,2,FALSE))</f>
        <v>0</v>
      </c>
      <c r="H72" s="49">
        <f>IF(F72="",0,VLOOKUP(F72,'points clubs'!$A$2:$B$51,2,FALSE))</f>
        <v>0</v>
      </c>
      <c r="I72" s="55"/>
      <c r="J72" s="56">
        <f>IF(I72="",0,VLOOKUP(I72,'points ind'!$A$2:$B$52,2,FALSE))</f>
        <v>0</v>
      </c>
      <c r="K72" s="57">
        <f>IF(I72="",0,VLOOKUP(I72,'points clubs'!$A$2:$B$51,2,FALSE))</f>
        <v>0</v>
      </c>
      <c r="L72" s="43"/>
      <c r="M72" s="25">
        <f>IF(L72="",0,VLOOKUP(L72,'points ind'!$A$2:$B$52,2,FALSE))</f>
        <v>0</v>
      </c>
      <c r="N72" s="48">
        <f>IF(L72="",0,VLOOKUP(L72,'points clubs'!$A$2:$B$71,2,FALSE))</f>
        <v>0</v>
      </c>
      <c r="O72" s="43"/>
      <c r="P72" s="25">
        <f>IF(O72="",0,VLOOKUP(O72,'points ind'!$A$2:$B$71,2,FALSE))</f>
        <v>0</v>
      </c>
      <c r="Q72" s="48">
        <f>IF(O72="",0,VLOOKUP(O72,'points clubs'!$A$2:$B$71,2,FALSE))</f>
        <v>0</v>
      </c>
      <c r="R72" s="43"/>
      <c r="S72" s="25">
        <f>IF(R72="",0,VLOOKUP(R72,'points ind'!$A$2:$B$71,2,FALSE))</f>
        <v>0</v>
      </c>
      <c r="T72" s="48">
        <f>IF(R72="",0,VLOOKUP(R72,'points clubs'!$A$2:$B$71,2,FALSE))</f>
        <v>0</v>
      </c>
      <c r="U72" s="43"/>
      <c r="V72" s="25">
        <f>IF(U72="",0,VLOOKUP(U72,'points ind'!$A$2:$B$71,2,FALSE))</f>
        <v>0</v>
      </c>
      <c r="W72" s="48">
        <f>IF(U72="",0,VLOOKUP(U72,'points clubs'!$A$2:$B$71,2,FALSE))</f>
        <v>0</v>
      </c>
      <c r="X72" s="43">
        <v>43</v>
      </c>
      <c r="Y72" s="25">
        <f>IF(X72="",0,VLOOKUP(X72,'points ind'!$A$2:$B$71,2,FALSE))</f>
        <v>0</v>
      </c>
      <c r="Z72" s="48">
        <f>IF(X72="",0,VLOOKUP(X72,'points clubs'!$A$2:$B$71,2,FALSE))</f>
        <v>0</v>
      </c>
      <c r="AA72" s="149"/>
      <c r="AB72" s="25">
        <f>IF(AA72="",0,VLOOKUP(AA72,'points ind'!$A$2:$B$71,2,FALSE))</f>
        <v>0</v>
      </c>
      <c r="AC72" s="48">
        <f>IF(AA72="",0,VLOOKUP(AA72,'points clubs'!$A$2:$B$71,2,FALSE))</f>
        <v>0</v>
      </c>
      <c r="AD72" s="149"/>
      <c r="AE72" s="25">
        <f>IF(AD72="",0,VLOOKUP(AD72,'points ind'!$A$2:$B$71,2,FALSE))</f>
        <v>0</v>
      </c>
      <c r="AF72" s="48">
        <f>IF(AD72="",0,VLOOKUP(AD72,'points clubs'!$A$2:$B$71,2,FALSE))</f>
        <v>0</v>
      </c>
      <c r="AG72" s="149"/>
      <c r="AH72" s="25">
        <f>IF(AG72="",0,VLOOKUP(AG72,'points ind'!$A$2:$B$71,2,FALSE))</f>
        <v>0</v>
      </c>
      <c r="AI72" s="48">
        <f>IF(AG72="",0,VLOOKUP(AG72,'points clubs'!$A$2:$B$71,2,FALSE))</f>
        <v>0</v>
      </c>
      <c r="AJ72" s="33">
        <f>G72+J72+M72+P72+S72+V72+Y72+AB72+AE72+AH72</f>
        <v>0</v>
      </c>
      <c r="AK72" s="71">
        <f>RANK(AJ72,$AJ$10:$AJ$73,0)</f>
        <v>60</v>
      </c>
      <c r="AL72" s="257">
        <f>IF(AG72&gt;0,(LARGE((G72,M72,P72,S72,V72,Y72,AB72,AE72),1)+LARGE((G72,M72,P72,S72,V72,Y72,AB72,AE72),2)+LARGE((G72,M72,P72,S72,V72,Y72,AB72,AE72),3)+LARGE((G72,M72,P72,S72,V72,Y72,AB72,AE72),4)+AH72),(LARGE((G72,M72,P72,S72,V72,Y72,AB72,AE72),1)+LARGE((G72,M72,P72,S72,V72,Y72,AB72,AE72),2)+LARGE((G72,M72,P72,S72,V72,Y72,AB72,AE72),3)+LARGE((G72,M72,P72,S72,V72,Y72,AB72,AE72),4)+LARGE((G72,M72,P72,S72,V72,Y72,AB72,AE72),5)))</f>
        <v>0</v>
      </c>
      <c r="AM72" s="258">
        <f t="shared" si="25"/>
        <v>58</v>
      </c>
      <c r="AN72" s="64">
        <f t="shared" si="26"/>
        <v>0</v>
      </c>
      <c r="AO72" s="31">
        <f t="shared" si="27"/>
        <v>0</v>
      </c>
      <c r="AP72" s="31">
        <f t="shared" si="28"/>
        <v>0</v>
      </c>
      <c r="AQ72" s="31">
        <f t="shared" si="29"/>
        <v>0</v>
      </c>
      <c r="AR72" s="31">
        <f t="shared" si="30"/>
        <v>0</v>
      </c>
      <c r="AS72" s="31">
        <f t="shared" si="31"/>
        <v>0</v>
      </c>
      <c r="AT72" s="31">
        <f t="shared" si="32"/>
        <v>0</v>
      </c>
      <c r="AU72" s="31">
        <f t="shared" si="33"/>
        <v>0</v>
      </c>
      <c r="AV72" s="31">
        <f t="shared" si="34"/>
        <v>0</v>
      </c>
      <c r="AW72" s="31">
        <f t="shared" si="35"/>
        <v>0</v>
      </c>
      <c r="AX72" s="31">
        <f t="shared" si="36"/>
        <v>0</v>
      </c>
      <c r="AY72" s="31">
        <f t="shared" si="37"/>
        <v>0</v>
      </c>
      <c r="AZ72" s="31">
        <f t="shared" si="38"/>
        <v>0</v>
      </c>
      <c r="BA72" s="31">
        <f t="shared" si="39"/>
        <v>0</v>
      </c>
      <c r="BB72" s="32">
        <f t="shared" si="40"/>
        <v>0</v>
      </c>
      <c r="BC72" s="226">
        <f t="shared" si="41"/>
        <v>0</v>
      </c>
    </row>
    <row r="73" spans="1:55" ht="15.75" thickBot="1" x14ac:dyDescent="0.3">
      <c r="A73" s="21">
        <f t="shared" si="24"/>
        <v>58</v>
      </c>
      <c r="B73" s="121" t="s">
        <v>200</v>
      </c>
      <c r="C73" s="113">
        <v>2002</v>
      </c>
      <c r="D73" s="113" t="s">
        <v>15</v>
      </c>
      <c r="E73" s="114">
        <v>2676039</v>
      </c>
      <c r="F73" s="123">
        <v>42</v>
      </c>
      <c r="G73" s="44">
        <f>IF(F73="",0,VLOOKUP(F73,'points ind'!$A$2:$B$52,2,FALSE))</f>
        <v>0</v>
      </c>
      <c r="H73" s="49">
        <f>IF(F73="",0,VLOOKUP(F73,'points clubs'!$A$2:$B$51,2,FALSE))</f>
        <v>0</v>
      </c>
      <c r="I73" s="55"/>
      <c r="J73" s="56">
        <f>IF(I73="",0,VLOOKUP(I73,'points ind'!$A$2:$B$52,2,FALSE))</f>
        <v>0</v>
      </c>
      <c r="K73" s="57">
        <f>IF(I73="",0,VLOOKUP(I73,'points clubs'!$A$2:$B$51,2,FALSE))</f>
        <v>0</v>
      </c>
      <c r="L73" s="43"/>
      <c r="M73" s="25">
        <f>IF(L73="",0,VLOOKUP(L73,'points ind'!$A$2:$B$71,2,FALSE))</f>
        <v>0</v>
      </c>
      <c r="N73" s="48">
        <f>IF(L73="",0,VLOOKUP(L73,'points clubs'!$A$2:$B$71,2,FALSE))</f>
        <v>0</v>
      </c>
      <c r="O73" s="43"/>
      <c r="P73" s="25">
        <f>IF(O73="",0,VLOOKUP(O73,'points ind'!$A$2:$B$71,2,FALSE))</f>
        <v>0</v>
      </c>
      <c r="Q73" s="48">
        <f>IF(O73="",0,VLOOKUP(O73,'points clubs'!$A$2:$B$71,2,FALSE))</f>
        <v>0</v>
      </c>
      <c r="R73" s="43"/>
      <c r="S73" s="25">
        <f>IF(R73="",0,VLOOKUP(R73,'points ind'!$A$2:$B$71,2,FALSE))</f>
        <v>0</v>
      </c>
      <c r="T73" s="48">
        <f>IF(R73="",0,VLOOKUP(R73,'points clubs'!$A$2:$B$71,2,FALSE))</f>
        <v>0</v>
      </c>
      <c r="U73" s="43"/>
      <c r="V73" s="25">
        <f>IF(U73="",0,VLOOKUP(U73,'points ind'!$A$2:$B$71,2,FALSE))</f>
        <v>0</v>
      </c>
      <c r="W73" s="48">
        <f>IF(U73="",0,VLOOKUP(U73,'points clubs'!$A$2:$B$71,2,FALSE))</f>
        <v>0</v>
      </c>
      <c r="X73" s="149"/>
      <c r="Y73" s="25">
        <f>IF(X73="",0,VLOOKUP(X73,'points ind'!$A$2:$B$71,2,FALSE))</f>
        <v>0</v>
      </c>
      <c r="Z73" s="48">
        <f>IF(X73="",0,VLOOKUP(X73,'points clubs'!$A$2:$B$71,2,FALSE))</f>
        <v>0</v>
      </c>
      <c r="AA73" s="43"/>
      <c r="AB73" s="25">
        <f>IF(AA73="",0,VLOOKUP(AA73,'points ind'!$A$2:$B$71,2,FALSE))</f>
        <v>0</v>
      </c>
      <c r="AC73" s="48">
        <f>IF(AA73="",0,VLOOKUP(AA73,'points clubs'!$A$2:$B$71,2,FALSE))</f>
        <v>0</v>
      </c>
      <c r="AD73" s="43"/>
      <c r="AE73" s="25">
        <f>IF(AD73="",0,VLOOKUP(AD73,'points ind'!$A$2:$B$71,2,FALSE))</f>
        <v>0</v>
      </c>
      <c r="AF73" s="48">
        <f>IF(AD73="",0,VLOOKUP(AD73,'points clubs'!$A$2:$B$71,2,FALSE))</f>
        <v>0</v>
      </c>
      <c r="AG73" s="43"/>
      <c r="AH73" s="25">
        <f>IF(AG73="",0,VLOOKUP(AG73,'points ind'!$A$2:$B$71,2,FALSE))</f>
        <v>0</v>
      </c>
      <c r="AI73" s="48">
        <f>IF(AG73="",0,VLOOKUP(AG73,'points clubs'!$A$2:$B$71,2,FALSE))</f>
        <v>0</v>
      </c>
      <c r="AJ73" s="33">
        <f>G73+J73+L73+N73+P73+R73+T73+V73+Z73</f>
        <v>0</v>
      </c>
      <c r="AK73" s="71">
        <f>RANK(AJ73,$AJ$10:$AJ$80,0)</f>
        <v>65</v>
      </c>
      <c r="AL73" s="257">
        <f>IF(AG73&gt;0,(LARGE((G73,M73,P73,S73,V73,Y73,AB73,AE73),1)+LARGE((G73,M73,P73,S73,V73,Y73,AB73,AE73),2)+LARGE((G73,M73,P73,S73,V73,Y73,AB73,AE73),3)+LARGE((G73,M73,P73,S73,V73,Y73,AB73,AE73),4)+AH73),(LARGE((G73,M73,P73,S73,V73,Y73,AB73,AE73),1)+LARGE((G73,M73,P73,S73,V73,Y73,AB73,AE73),2)+LARGE((G73,M73,P73,S73,V73,Y73,AB73,AE73),3)+LARGE((G73,M73,P73,S73,V73,Y73,AB73,AE73),4)+LARGE((G73,M73,P73,S73,V73,Y73,AB73,AE73),5)))</f>
        <v>0</v>
      </c>
      <c r="AM73" s="258">
        <f t="shared" si="25"/>
        <v>58</v>
      </c>
      <c r="AN73" s="64">
        <f t="shared" si="26"/>
        <v>0</v>
      </c>
      <c r="AO73" s="31">
        <f t="shared" si="27"/>
        <v>0</v>
      </c>
      <c r="AP73" s="31">
        <f t="shared" si="28"/>
        <v>0</v>
      </c>
      <c r="AQ73" s="31">
        <f t="shared" si="29"/>
        <v>0</v>
      </c>
      <c r="AR73" s="31">
        <f t="shared" si="30"/>
        <v>0</v>
      </c>
      <c r="AS73" s="31">
        <f t="shared" si="31"/>
        <v>0</v>
      </c>
      <c r="AT73" s="31">
        <f t="shared" si="32"/>
        <v>0</v>
      </c>
      <c r="AU73" s="31">
        <f t="shared" si="33"/>
        <v>0</v>
      </c>
      <c r="AV73" s="31">
        <f t="shared" si="34"/>
        <v>0</v>
      </c>
      <c r="AW73" s="31">
        <f t="shared" si="35"/>
        <v>0</v>
      </c>
      <c r="AX73" s="31">
        <f t="shared" si="36"/>
        <v>0</v>
      </c>
      <c r="AY73" s="31">
        <f t="shared" si="37"/>
        <v>0</v>
      </c>
      <c r="AZ73" s="31">
        <f t="shared" si="38"/>
        <v>0</v>
      </c>
      <c r="BA73" s="31">
        <f t="shared" si="39"/>
        <v>0</v>
      </c>
      <c r="BB73" s="32">
        <f t="shared" si="40"/>
        <v>0</v>
      </c>
      <c r="BC73" s="226">
        <f t="shared" si="41"/>
        <v>0</v>
      </c>
    </row>
    <row r="74" spans="1:55" ht="15.75" thickBot="1" x14ac:dyDescent="0.3">
      <c r="A74" s="21">
        <f t="shared" ref="A74:A80" si="43">AM74</f>
        <v>58</v>
      </c>
      <c r="B74" s="218" t="s">
        <v>509</v>
      </c>
      <c r="C74" s="135">
        <v>2002</v>
      </c>
      <c r="D74" s="135" t="s">
        <v>18</v>
      </c>
      <c r="E74" s="136">
        <v>2658676</v>
      </c>
      <c r="F74" s="123"/>
      <c r="G74" s="44">
        <f>IF(F74="",0,VLOOKUP(F74,'points ind'!$A$2:$B$52,2,FALSE))</f>
        <v>0</v>
      </c>
      <c r="H74" s="49">
        <f>IF(F74="",0,VLOOKUP(F74,'points clubs'!$A$2:$B$51,2,FALSE))</f>
        <v>0</v>
      </c>
      <c r="I74" s="55"/>
      <c r="J74" s="56">
        <f>IF(I74="",0,VLOOKUP(I74,'points ind'!$A$2:$B$52,2,FALSE))</f>
        <v>0</v>
      </c>
      <c r="K74" s="57">
        <f>IF(I74="",0,VLOOKUP(I74,'points clubs'!$A$2:$B$51,2,FALSE))</f>
        <v>0</v>
      </c>
      <c r="L74" s="43"/>
      <c r="M74" s="25">
        <f>IF(L74="",0,VLOOKUP(L74,'points ind'!$A$2:$B$71,2,FALSE))</f>
        <v>0</v>
      </c>
      <c r="N74" s="48">
        <f>IF(L74="",0,VLOOKUP(L74,'points clubs'!$A$2:$B$71,2,FALSE))</f>
        <v>0</v>
      </c>
      <c r="O74" s="43"/>
      <c r="P74" s="25">
        <f>IF(O74="",0,VLOOKUP(O74,'points ind'!$A$2:$B$71,2,FALSE))</f>
        <v>0</v>
      </c>
      <c r="Q74" s="48">
        <f>IF(O74="",0,VLOOKUP(O74,'points clubs'!$A$2:$B$71,2,FALSE))</f>
        <v>0</v>
      </c>
      <c r="R74" s="43"/>
      <c r="S74" s="25">
        <f>IF(R74="",0,VLOOKUP(R74,'points ind'!$A$2:$B$71,2,FALSE))</f>
        <v>0</v>
      </c>
      <c r="T74" s="48">
        <f>IF(R74="",0,VLOOKUP(R74,'points clubs'!$A$2:$B$71,2,FALSE))</f>
        <v>0</v>
      </c>
      <c r="U74" s="43"/>
      <c r="V74" s="25">
        <f>IF(U74="",0,VLOOKUP(U74,'points ind'!$A$2:$B$71,2,FALSE))</f>
        <v>0</v>
      </c>
      <c r="W74" s="48">
        <f>IF(U74="",0,VLOOKUP(U74,'points clubs'!$A$2:$B$71,2,FALSE))</f>
        <v>0</v>
      </c>
      <c r="X74" s="43"/>
      <c r="Y74" s="25">
        <f>IF(X74="",0,VLOOKUP(X74,'points ind'!$A$2:$B$71,2,FALSE))</f>
        <v>0</v>
      </c>
      <c r="Z74" s="48">
        <f>IF(X74="",0,VLOOKUP(X74,'points clubs'!$A$2:$B$71,2,FALSE))</f>
        <v>0</v>
      </c>
      <c r="AA74" s="43">
        <v>45</v>
      </c>
      <c r="AB74" s="25">
        <v>0</v>
      </c>
      <c r="AC74" s="48">
        <f>IF(AA74="",0,VLOOKUP(AA74,'points clubs'!$A$2:$B$71,2,FALSE))</f>
        <v>0</v>
      </c>
      <c r="AD74" s="149"/>
      <c r="AE74" s="25">
        <f>IF(AD74="",0,VLOOKUP(AD74,'points ind'!$A$2:$B$71,2,FALSE))</f>
        <v>0</v>
      </c>
      <c r="AF74" s="48">
        <f>IF(AD74="",0,VLOOKUP(AD74,'points clubs'!$A$2:$B$71,2,FALSE))</f>
        <v>0</v>
      </c>
      <c r="AG74" s="149">
        <v>51</v>
      </c>
      <c r="AH74" s="25">
        <f>IF(AG74="",0,VLOOKUP(AG74,'points ind'!$A$2:$B$71,2,FALSE))</f>
        <v>0</v>
      </c>
      <c r="AI74" s="48">
        <f>IF(AG74="",0,VLOOKUP(AG74,'points clubs'!$A$2:$B$71,2,FALSE))</f>
        <v>0</v>
      </c>
      <c r="AJ74" s="33">
        <f>G74+J74+M74+P74+S74+V74+Y74+AB74+AE74+AH74</f>
        <v>0</v>
      </c>
      <c r="AK74" s="71">
        <f>RANK(AJ74,$AJ$10:$AJ$73,0)</f>
        <v>60</v>
      </c>
      <c r="AL74" s="257">
        <f>IF(AG74&gt;0,(LARGE((G74,M74,P74,S74,V74,Y74,AB74,AE74),1)+LARGE((G74,M74,P74,S74,V74,Y74,AB74,AE74),2)+LARGE((G74,M74,P74,S74,V74,Y74,AB74,AE74),3)+LARGE((G74,M74,P74,S74,V74,Y74,AB74,AE74),4)+AH74),(LARGE((G74,M74,P74,S74,V74,Y74,AB74,AE74),1)+LARGE((G74,M74,P74,S74,V74,Y74,AB74,AE74),2)+LARGE((G74,M74,P74,S74,V74,Y74,AB74,AE74),3)+LARGE((G74,M74,P74,S74,V74,Y74,AB74,AE74),4)+LARGE((G74,M74,P74,S74,V74,Y74,AB74,AE74),5)))</f>
        <v>0</v>
      </c>
      <c r="AM74" s="258">
        <f t="shared" ref="AM74:AM80" si="44">RANK(AL74,$AL$10:$AL$82,0)</f>
        <v>58</v>
      </c>
      <c r="AN74" s="64">
        <f t="shared" ref="AN74:AN80" si="45">IF($D74="areches",SUM($H74,$K74,$N74,$Q74,$T74,$W74,$Z74,$AC74,$AF74,$AI74),0)</f>
        <v>0</v>
      </c>
      <c r="AO74" s="31">
        <f t="shared" ref="AO74:AO80" si="46">IF($D74="bauges",SUM($H74,$K74,$N74,$Q74,$T74,$W74,$Z74,$AC74,$AF74,$AI74),0)</f>
        <v>0</v>
      </c>
      <c r="AP74" s="31">
        <f t="shared" ref="AP74:AP80" si="47">IF($D74="bessans",SUM($H74,$K74,$N74,$Q74,$T74,$W74,$Z74,$AC74,$AF74,$AI74),0)</f>
        <v>0</v>
      </c>
      <c r="AQ74" s="31">
        <f t="shared" ref="AQ74:AQ80" si="48">IF($D74="bozel",SUM($H74,$K74,$N74,$Q74,$T74,$W74,$Z74,$AC74,$AF74,$AI74),0)</f>
        <v>0</v>
      </c>
      <c r="AR74" s="31">
        <f t="shared" ref="AR74:AR80" si="49">IF($D74="courchevel",SUM($H74,$K74,$N74,$Q74,$T74,$W74,$Z74,$AC74,$AF74,$AI74),0)</f>
        <v>0</v>
      </c>
      <c r="AS74" s="31">
        <f t="shared" ref="AS74:AS80" si="50">IF($D74="feclaz",SUM($H74,$K74,$N74,$Q74,$T74,$W74,$Z74,$AC74,$AF74,$AI74),0)</f>
        <v>0</v>
      </c>
      <c r="AT74" s="31">
        <f t="shared" ref="AT74:AT80" si="51">IF($D74="karellis",SUM($H74,$K74,$N74,$Q74,$T74,$W74,$Z74,$AC74,$AF74,$AI74),0)</f>
        <v>0</v>
      </c>
      <c r="AU74" s="31">
        <f t="shared" ref="AU74:AU80" si="52">IF($D74="menuires",SUM($H74,$K74,$N74,$Q74,$T74,$W74,$Z74,$AC74,$AF74,$AI74),0)</f>
        <v>0</v>
      </c>
      <c r="AV74" s="31">
        <f t="shared" ref="AV74:AV80" si="53">IF($D74="meribel",SUM($H74,$K74,$N74,$Q74,$T74,$W74,$Z74,$AC74,$AF74,$AI74),0)</f>
        <v>0</v>
      </c>
      <c r="AW74" s="31">
        <f t="shared" ref="AW74:AW80" si="54">IF($D74="monolithe",SUM($H74,$K74,$N74,$Q74,$T74,$W74,$Z74,$AC74,$AF74,$AI74),0)</f>
        <v>0</v>
      </c>
      <c r="AX74" s="31">
        <f t="shared" ref="AX74:AX80" si="55">IF($D74="peisey",SUM($H74,$K74,$N74,$Q74,$T74,$W74,$Z74,$AC74,$AF74,$AI74),0)</f>
        <v>0</v>
      </c>
      <c r="AY74" s="31">
        <f t="shared" ref="AY74:AY80" si="56">IF($D74="revard",SUM($H74,$K74,$N74,$Q74,$T74,$W74,$Z74,$AC74,$AF74,$AI74),0)</f>
        <v>0</v>
      </c>
      <c r="AZ74" s="31">
        <f t="shared" ref="AZ74:AZ80" si="57">IF($D74="saisies",SUM($H74,$K74,$N74,$Q74,$T74,$W74,$Z74,$AC74,$AF74,$AI74),0)</f>
        <v>0</v>
      </c>
      <c r="BA74" s="31">
        <f t="shared" ref="BA74:BA80" si="58">IF($D74="valcenis",SUM($H74,$K74,$N74,$Q74,$T74,$W74,$Z74,$AC74,$AF74,$AI74),0)</f>
        <v>0</v>
      </c>
      <c r="BB74" s="32">
        <f t="shared" ref="BB74:BB80" si="59">IF($D74="valloire",SUM($H74,$K74,$N74,$Q74,$T74,$W74,$Z74,$AC74,$AF74,$AI74),0)</f>
        <v>0</v>
      </c>
      <c r="BC74" s="226">
        <f t="shared" ref="BC74:BC80" si="60">IF($D74="naves",SUM($H74,$K74,$N74,$Q74,$T74,$W74,$Z74,$AC74,$AF74,$AI74),0)</f>
        <v>0</v>
      </c>
    </row>
    <row r="75" spans="1:55" ht="15.75" thickBot="1" x14ac:dyDescent="0.3">
      <c r="A75" s="21">
        <f t="shared" si="43"/>
        <v>58</v>
      </c>
      <c r="B75" s="111" t="s">
        <v>215</v>
      </c>
      <c r="C75" s="113">
        <v>2002</v>
      </c>
      <c r="D75" s="113" t="s">
        <v>21</v>
      </c>
      <c r="E75" s="114">
        <v>2665254</v>
      </c>
      <c r="F75" s="123"/>
      <c r="G75" s="44">
        <f>IF(F75="",0,VLOOKUP(F75,'points ind'!$A$2:$B$52,2,FALSE))</f>
        <v>0</v>
      </c>
      <c r="H75" s="49">
        <f>IF(F75="",0,VLOOKUP(F75,'points clubs'!$A$2:$B$51,2,FALSE))</f>
        <v>0</v>
      </c>
      <c r="I75" s="55"/>
      <c r="J75" s="56">
        <f>IF(I75="",0,VLOOKUP(I75,'points ind'!$A$2:$B$52,2,FALSE))</f>
        <v>0</v>
      </c>
      <c r="K75" s="57">
        <f>IF(I75="",0,VLOOKUP(I75,'points clubs'!$A$2:$B$51,2,FALSE))</f>
        <v>0</v>
      </c>
      <c r="L75" s="43"/>
      <c r="M75" s="25">
        <f>IF(L75="",0,VLOOKUP(L75,'points ind'!$A$2:$B$71,2,FALSE))</f>
        <v>0</v>
      </c>
      <c r="N75" s="48">
        <f>IF(L75="",0,VLOOKUP(L75,'points clubs'!$A$2:$B$71,2,FALSE))</f>
        <v>0</v>
      </c>
      <c r="O75" s="43">
        <v>49</v>
      </c>
      <c r="P75" s="25">
        <f>IF(O75="",0,VLOOKUP(O75,'points ind'!$A$2:$B$71,2,FALSE))</f>
        <v>0</v>
      </c>
      <c r="Q75" s="48">
        <f>IF(O75="",0,VLOOKUP(O75,'points clubs'!$A$2:$B$71,2,FALSE))</f>
        <v>0</v>
      </c>
      <c r="R75" s="43"/>
      <c r="S75" s="25">
        <f>IF(R75="",0,VLOOKUP(R75,'points ind'!$A$2:$B$71,2,FALSE))</f>
        <v>0</v>
      </c>
      <c r="T75" s="48">
        <f>IF(R75="",0,VLOOKUP(R75,'points clubs'!$A$2:$B$71,2,FALSE))</f>
        <v>0</v>
      </c>
      <c r="U75" s="43"/>
      <c r="V75" s="25">
        <f>IF(U75="",0,VLOOKUP(U75,'points ind'!$A$2:$B$71,2,FALSE))</f>
        <v>0</v>
      </c>
      <c r="W75" s="48">
        <f>IF(U75="",0,VLOOKUP(U75,'points clubs'!$A$2:$B$71,2,FALSE))</f>
        <v>0</v>
      </c>
      <c r="X75" s="149">
        <v>49</v>
      </c>
      <c r="Y75" s="25">
        <f>IF(X75="",0,VLOOKUP(X75,'points ind'!$A$2:$B$71,2,FALSE))</f>
        <v>0</v>
      </c>
      <c r="Z75" s="48">
        <f>IF(X75="",0,VLOOKUP(X75,'points clubs'!$A$2:$B$71,2,FALSE))</f>
        <v>0</v>
      </c>
      <c r="AA75" s="43">
        <v>40</v>
      </c>
      <c r="AB75" s="25">
        <f>IF(AA75="",0,VLOOKUP(AA75,'points ind'!$A$2:$B$71,2,FALSE))</f>
        <v>0</v>
      </c>
      <c r="AC75" s="48">
        <f>IF(AA75="",0,VLOOKUP(AA75,'points clubs'!$A$2:$B$71,2,FALSE))</f>
        <v>0</v>
      </c>
      <c r="AD75" s="149"/>
      <c r="AE75" s="25">
        <f>IF(AD75="",0,VLOOKUP(AD75,'points ind'!$A$2:$B$71,2,FALSE))</f>
        <v>0</v>
      </c>
      <c r="AF75" s="48">
        <f>IF(AD75="",0,VLOOKUP(AD75,'points clubs'!$A$2:$B$71,2,FALSE))</f>
        <v>0</v>
      </c>
      <c r="AG75" s="149"/>
      <c r="AH75" s="25">
        <f>IF(AG75="",0,VLOOKUP(AG75,'points ind'!$A$2:$B$71,2,FALSE))</f>
        <v>0</v>
      </c>
      <c r="AI75" s="48">
        <f>IF(AG75="",0,VLOOKUP(AG75,'points clubs'!$A$2:$B$71,2,FALSE))</f>
        <v>0</v>
      </c>
      <c r="AJ75" s="33">
        <f>G75+J75+M75+P75+S75+V75+Y75+AB75+AE75+AH75</f>
        <v>0</v>
      </c>
      <c r="AK75" s="71">
        <f>RANK(AJ75,$AJ$10:$AJ$73,0)</f>
        <v>60</v>
      </c>
      <c r="AL75" s="257">
        <f>IF(AG75&gt;0,(LARGE((G75,M75,P75,S75,V75,Y75,AB75,AE75),1)+LARGE((G75,M75,P75,S75,V75,Y75,AB75,AE75),2)+LARGE((G75,M75,P75,S75,V75,Y75,AB75,AE75),3)+LARGE((G75,M75,P75,S75,V75,Y75,AB75,AE75),4)+AH75),(LARGE((G75,M75,P75,S75,V75,Y75,AB75,AE75),1)+LARGE((G75,M75,P75,S75,V75,Y75,AB75,AE75),2)+LARGE((G75,M75,P75,S75,V75,Y75,AB75,AE75),3)+LARGE((G75,M75,P75,S75,V75,Y75,AB75,AE75),4)+LARGE((G75,M75,P75,S75,V75,Y75,AB75,AE75),5)))</f>
        <v>0</v>
      </c>
      <c r="AM75" s="258">
        <f t="shared" si="44"/>
        <v>58</v>
      </c>
      <c r="AN75" s="64">
        <f t="shared" si="45"/>
        <v>0</v>
      </c>
      <c r="AO75" s="31">
        <f t="shared" si="46"/>
        <v>0</v>
      </c>
      <c r="AP75" s="31">
        <f t="shared" si="47"/>
        <v>0</v>
      </c>
      <c r="AQ75" s="31">
        <f t="shared" si="48"/>
        <v>0</v>
      </c>
      <c r="AR75" s="31">
        <f t="shared" si="49"/>
        <v>0</v>
      </c>
      <c r="AS75" s="31">
        <f t="shared" si="50"/>
        <v>0</v>
      </c>
      <c r="AT75" s="31">
        <f t="shared" si="51"/>
        <v>0</v>
      </c>
      <c r="AU75" s="31">
        <f t="shared" si="52"/>
        <v>0</v>
      </c>
      <c r="AV75" s="31">
        <f t="shared" si="53"/>
        <v>0</v>
      </c>
      <c r="AW75" s="31">
        <f t="shared" si="54"/>
        <v>0</v>
      </c>
      <c r="AX75" s="31">
        <f t="shared" si="55"/>
        <v>0</v>
      </c>
      <c r="AY75" s="31">
        <f t="shared" si="56"/>
        <v>0</v>
      </c>
      <c r="AZ75" s="31">
        <f t="shared" si="57"/>
        <v>0</v>
      </c>
      <c r="BA75" s="31">
        <f t="shared" si="58"/>
        <v>0</v>
      </c>
      <c r="BB75" s="32">
        <f t="shared" si="59"/>
        <v>0</v>
      </c>
      <c r="BC75" s="226">
        <f t="shared" si="60"/>
        <v>0</v>
      </c>
    </row>
    <row r="76" spans="1:55" ht="15.75" thickBot="1" x14ac:dyDescent="0.3">
      <c r="A76" s="21">
        <f t="shared" si="43"/>
        <v>58</v>
      </c>
      <c r="B76" s="121" t="s">
        <v>195</v>
      </c>
      <c r="C76" s="113">
        <v>2002</v>
      </c>
      <c r="D76" s="113" t="s">
        <v>13</v>
      </c>
      <c r="E76" s="114">
        <v>2651484</v>
      </c>
      <c r="F76" s="123">
        <v>37</v>
      </c>
      <c r="G76" s="44">
        <f>IF(F76="",0,VLOOKUP(F76,'points ind'!$A$2:$B$52,2,FALSE))</f>
        <v>0</v>
      </c>
      <c r="H76" s="49">
        <f>IF(F76="",0,VLOOKUP(F76,'points clubs'!$A$2:$B$51,2,FALSE))</f>
        <v>0</v>
      </c>
      <c r="I76" s="55"/>
      <c r="J76" s="56">
        <f>IF(I76="",0,VLOOKUP(I76,'points ind'!$A$2:$B$52,2,FALSE))</f>
        <v>0</v>
      </c>
      <c r="K76" s="57">
        <f>IF(I76="",0,VLOOKUP(I76,'points clubs'!$A$2:$B$51,2,FALSE))</f>
        <v>0</v>
      </c>
      <c r="L76" s="43">
        <v>54</v>
      </c>
      <c r="M76" s="25">
        <f>IF(L76="",0,VLOOKUP(L76,'points ind'!$A$2:$B$71,2,FALSE))</f>
        <v>0</v>
      </c>
      <c r="N76" s="48">
        <f>IF(L76="",0,VLOOKUP(L76,'points clubs'!$A$2:$B$71,2,FALSE))</f>
        <v>0</v>
      </c>
      <c r="O76" s="43">
        <v>55</v>
      </c>
      <c r="P76" s="25">
        <f>IF(O76="",0,VLOOKUP(O76,'points ind'!$A$2:$B$71,2,FALSE))</f>
        <v>0</v>
      </c>
      <c r="Q76" s="48">
        <f>IF(O76="",0,VLOOKUP(O76,'points clubs'!$A$2:$B$71,2,FALSE))</f>
        <v>0</v>
      </c>
      <c r="R76" s="43"/>
      <c r="S76" s="25">
        <f>IF(R76="",0,VLOOKUP(R76,'points ind'!$A$2:$B$71,2,FALSE))</f>
        <v>0</v>
      </c>
      <c r="T76" s="48">
        <f>IF(R76="",0,VLOOKUP(R76,'points clubs'!$A$2:$B$71,2,FALSE))</f>
        <v>0</v>
      </c>
      <c r="U76" s="43"/>
      <c r="V76" s="25">
        <f>IF(U76="",0,VLOOKUP(U76,'points ind'!$A$2:$B$71,2,FALSE))</f>
        <v>0</v>
      </c>
      <c r="W76" s="48">
        <f>IF(U76="",0,VLOOKUP(U76,'points clubs'!$A$2:$B$71,2,FALSE))</f>
        <v>0</v>
      </c>
      <c r="X76" s="43">
        <v>46</v>
      </c>
      <c r="Y76" s="25">
        <f>IF(X76="",0,VLOOKUP(X76,'points ind'!$A$2:$B$71,2,FALSE))</f>
        <v>0</v>
      </c>
      <c r="Z76" s="48">
        <f>IF(X76="",0,VLOOKUP(X76,'points clubs'!$A$2:$B$71,2,FALSE))</f>
        <v>0</v>
      </c>
      <c r="AA76" s="149"/>
      <c r="AB76" s="25">
        <f>IF(AA76="",0,VLOOKUP(AA76,'points ind'!$A$2:$B$71,2,FALSE))</f>
        <v>0</v>
      </c>
      <c r="AC76" s="48">
        <f>IF(AA76="",0,VLOOKUP(AA76,'points clubs'!$A$2:$B$71,2,FALSE))</f>
        <v>0</v>
      </c>
      <c r="AD76" s="43">
        <v>45</v>
      </c>
      <c r="AE76" s="25">
        <f>IF(AD76="",0,VLOOKUP(AD76,'points ind'!$A$2:$B$71,2,FALSE))</f>
        <v>0</v>
      </c>
      <c r="AF76" s="48">
        <f>IF(AD76="",0,VLOOKUP(AD76,'points clubs'!$A$2:$B$71,2,FALSE))</f>
        <v>0</v>
      </c>
      <c r="AG76" s="43">
        <v>48</v>
      </c>
      <c r="AH76" s="25">
        <f>IF(AG76="",0,VLOOKUP(AG76,'points ind'!$A$2:$B$71,2,FALSE))</f>
        <v>0</v>
      </c>
      <c r="AI76" s="48">
        <f>IF(AG76="",0,VLOOKUP(AG76,'points clubs'!$A$2:$B$71,2,FALSE))</f>
        <v>0</v>
      </c>
      <c r="AJ76" s="33">
        <f>G76+J76+L76+N76+P76+R76+T76+V76+Z76</f>
        <v>54</v>
      </c>
      <c r="AK76" s="71">
        <f>RANK(AJ76,$AJ$10:$AJ$80,0)</f>
        <v>52</v>
      </c>
      <c r="AL76" s="257">
        <f>IF(AG76&gt;0,(LARGE((G76,M76,P76,S76,V76,Y76,AB76,AE76),1)+LARGE((G76,M76,P76,S76,V76,Y76,AB76,AE76),2)+LARGE((G76,M76,P76,S76,V76,Y76,AB76,AE76),3)+LARGE((G76,M76,P76,S76,V76,Y76,AB76,AE76),4)+AH76),(LARGE((G76,M76,P76,S76,V76,Y76,AB76,AE76),1)+LARGE((G76,M76,P76,S76,V76,Y76,AB76,AE76),2)+LARGE((G76,M76,P76,S76,V76,Y76,AB76,AE76),3)+LARGE((G76,M76,P76,S76,V76,Y76,AB76,AE76),4)+LARGE((G76,M76,P76,S76,V76,Y76,AB76,AE76),5)))</f>
        <v>0</v>
      </c>
      <c r="AM76" s="258">
        <f t="shared" si="44"/>
        <v>58</v>
      </c>
      <c r="AN76" s="64">
        <f t="shared" si="45"/>
        <v>0</v>
      </c>
      <c r="AO76" s="31">
        <f t="shared" si="46"/>
        <v>0</v>
      </c>
      <c r="AP76" s="31">
        <f t="shared" si="47"/>
        <v>0</v>
      </c>
      <c r="AQ76" s="31">
        <f t="shared" si="48"/>
        <v>0</v>
      </c>
      <c r="AR76" s="31">
        <f t="shared" si="49"/>
        <v>0</v>
      </c>
      <c r="AS76" s="31">
        <f t="shared" si="50"/>
        <v>0</v>
      </c>
      <c r="AT76" s="31">
        <f t="shared" si="51"/>
        <v>0</v>
      </c>
      <c r="AU76" s="31">
        <f t="shared" si="52"/>
        <v>0</v>
      </c>
      <c r="AV76" s="31">
        <f t="shared" si="53"/>
        <v>0</v>
      </c>
      <c r="AW76" s="31">
        <f t="shared" si="54"/>
        <v>0</v>
      </c>
      <c r="AX76" s="31">
        <f t="shared" si="55"/>
        <v>0</v>
      </c>
      <c r="AY76" s="31">
        <f t="shared" si="56"/>
        <v>0</v>
      </c>
      <c r="AZ76" s="31">
        <f t="shared" si="57"/>
        <v>0</v>
      </c>
      <c r="BA76" s="31">
        <f t="shared" si="58"/>
        <v>0</v>
      </c>
      <c r="BB76" s="32">
        <f t="shared" si="59"/>
        <v>0</v>
      </c>
      <c r="BC76" s="226">
        <f t="shared" si="60"/>
        <v>0</v>
      </c>
    </row>
    <row r="77" spans="1:55" ht="15.75" thickBot="1" x14ac:dyDescent="0.3">
      <c r="A77" s="21">
        <f t="shared" si="43"/>
        <v>58</v>
      </c>
      <c r="B77" s="121" t="s">
        <v>216</v>
      </c>
      <c r="C77" s="113">
        <v>2002</v>
      </c>
      <c r="D77" s="113" t="s">
        <v>13</v>
      </c>
      <c r="E77" s="114">
        <v>2658385</v>
      </c>
      <c r="F77" s="123"/>
      <c r="G77" s="44">
        <f>IF(F77="",0,VLOOKUP(F77,'points ind'!$A$2:$B$52,2,FALSE))</f>
        <v>0</v>
      </c>
      <c r="H77" s="49">
        <f>IF(F77="",0,VLOOKUP(F77,'points clubs'!$A$2:$B$51,2,FALSE))</f>
        <v>0</v>
      </c>
      <c r="I77" s="55"/>
      <c r="J77" s="56">
        <f>IF(I77="",0,VLOOKUP(I77,'points ind'!$A$2:$B$52,2,FALSE))</f>
        <v>0</v>
      </c>
      <c r="K77" s="57">
        <f>IF(I77="",0,VLOOKUP(I77,'points clubs'!$A$2:$B$51,2,FALSE))</f>
        <v>0</v>
      </c>
      <c r="L77" s="43">
        <v>51</v>
      </c>
      <c r="M77" s="25">
        <f>IF(L77="",0,VLOOKUP(L77,'points ind'!$A$2:$B$71,2,FALSE))</f>
        <v>0</v>
      </c>
      <c r="N77" s="48">
        <f>IF(L77="",0,VLOOKUP(L77,'points clubs'!$A$2:$B$71,2,FALSE))</f>
        <v>0</v>
      </c>
      <c r="O77" s="43">
        <v>53</v>
      </c>
      <c r="P77" s="25">
        <f>IF(O77="",0,VLOOKUP(O77,'points ind'!$A$2:$B$71,2,FALSE))</f>
        <v>0</v>
      </c>
      <c r="Q77" s="48">
        <f>IF(O77="",0,VLOOKUP(O77,'points clubs'!$A$2:$B$71,2,FALSE))</f>
        <v>0</v>
      </c>
      <c r="R77" s="43"/>
      <c r="S77" s="25">
        <f>IF(R77="",0,VLOOKUP(R77,'points ind'!$A$2:$B$71,2,FALSE))</f>
        <v>0</v>
      </c>
      <c r="T77" s="48">
        <f>IF(R77="",0,VLOOKUP(R77,'points clubs'!$A$2:$B$71,2,FALSE))</f>
        <v>0</v>
      </c>
      <c r="U77" s="43">
        <v>46</v>
      </c>
      <c r="V77" s="25">
        <f>IF(U77="",0,VLOOKUP(U77,'points ind'!$A$2:$B$71,2,FALSE))</f>
        <v>0</v>
      </c>
      <c r="W77" s="48">
        <f>IF(U77="",0,VLOOKUP(U77,'points clubs'!$A$2:$B$71,2,FALSE))</f>
        <v>0</v>
      </c>
      <c r="X77" s="43"/>
      <c r="Y77" s="25">
        <f>IF(X77="",0,VLOOKUP(X77,'points ind'!$A$2:$B$71,2,FALSE))</f>
        <v>0</v>
      </c>
      <c r="Z77" s="48">
        <f>IF(X77="",0,VLOOKUP(X77,'points clubs'!$A$2:$B$71,2,FALSE))</f>
        <v>0</v>
      </c>
      <c r="AA77" s="149">
        <v>42</v>
      </c>
      <c r="AB77" s="25">
        <f>IF(AA77="",0,VLOOKUP(AA77,'points ind'!$A$2:$B$71,2,FALSE))</f>
        <v>0</v>
      </c>
      <c r="AC77" s="48">
        <f>IF(AA77="",0,VLOOKUP(AA77,'points clubs'!$A$2:$B$71,2,FALSE))</f>
        <v>0</v>
      </c>
      <c r="AD77" s="43"/>
      <c r="AE77" s="25">
        <f>IF(AD77="",0,VLOOKUP(AD77,'points ind'!$A$2:$B$71,2,FALSE))</f>
        <v>0</v>
      </c>
      <c r="AF77" s="48">
        <f>IF(AD77="",0,VLOOKUP(AD77,'points clubs'!$A$2:$B$71,2,FALSE))</f>
        <v>0</v>
      </c>
      <c r="AG77" s="43">
        <v>42</v>
      </c>
      <c r="AH77" s="25">
        <f>IF(AG77="",0,VLOOKUP(AG77,'points ind'!$A$2:$B$71,2,FALSE))</f>
        <v>0</v>
      </c>
      <c r="AI77" s="48">
        <f>IF(AG77="",0,VLOOKUP(AG77,'points clubs'!$A$2:$B$71,2,FALSE))</f>
        <v>0</v>
      </c>
      <c r="AJ77" s="33">
        <f>G77+J77+L77+N77+P77+R77+T77+V77+Z77</f>
        <v>51</v>
      </c>
      <c r="AK77" s="71">
        <f>RANK(AJ77,$AJ$10:$AJ$80,0)</f>
        <v>53</v>
      </c>
      <c r="AL77" s="257">
        <f>IF(AG77&gt;0,(LARGE((G77,M77,P77,S77,V77,Y77,AB77,AE77),1)+LARGE((G77,M77,P77,S77,V77,Y77,AB77,AE77),2)+LARGE((G77,M77,P77,S77,V77,Y77,AB77,AE77),3)+LARGE((G77,M77,P77,S77,V77,Y77,AB77,AE77),4)+AH77),(LARGE((G77,M77,P77,S77,V77,Y77,AB77,AE77),1)+LARGE((G77,M77,P77,S77,V77,Y77,AB77,AE77),2)+LARGE((G77,M77,P77,S77,V77,Y77,AB77,AE77),3)+LARGE((G77,M77,P77,S77,V77,Y77,AB77,AE77),4)+LARGE((G77,M77,P77,S77,V77,Y77,AB77,AE77),5)))</f>
        <v>0</v>
      </c>
      <c r="AM77" s="258">
        <f t="shared" si="44"/>
        <v>58</v>
      </c>
      <c r="AN77" s="64">
        <f t="shared" si="45"/>
        <v>0</v>
      </c>
      <c r="AO77" s="31">
        <f t="shared" si="46"/>
        <v>0</v>
      </c>
      <c r="AP77" s="31">
        <f t="shared" si="47"/>
        <v>0</v>
      </c>
      <c r="AQ77" s="31">
        <f t="shared" si="48"/>
        <v>0</v>
      </c>
      <c r="AR77" s="31">
        <f t="shared" si="49"/>
        <v>0</v>
      </c>
      <c r="AS77" s="31">
        <f t="shared" si="50"/>
        <v>0</v>
      </c>
      <c r="AT77" s="31">
        <f t="shared" si="51"/>
        <v>0</v>
      </c>
      <c r="AU77" s="31">
        <f t="shared" si="52"/>
        <v>0</v>
      </c>
      <c r="AV77" s="31">
        <f t="shared" si="53"/>
        <v>0</v>
      </c>
      <c r="AW77" s="31">
        <f t="shared" si="54"/>
        <v>0</v>
      </c>
      <c r="AX77" s="31">
        <f t="shared" si="55"/>
        <v>0</v>
      </c>
      <c r="AY77" s="31">
        <f t="shared" si="56"/>
        <v>0</v>
      </c>
      <c r="AZ77" s="31">
        <f t="shared" si="57"/>
        <v>0</v>
      </c>
      <c r="BA77" s="31">
        <f t="shared" si="58"/>
        <v>0</v>
      </c>
      <c r="BB77" s="32">
        <f t="shared" si="59"/>
        <v>0</v>
      </c>
      <c r="BC77" s="226">
        <f t="shared" si="60"/>
        <v>0</v>
      </c>
    </row>
    <row r="78" spans="1:55" ht="15.75" thickBot="1" x14ac:dyDescent="0.3">
      <c r="A78" s="21">
        <f t="shared" si="43"/>
        <v>58</v>
      </c>
      <c r="B78" s="218" t="s">
        <v>470</v>
      </c>
      <c r="C78" s="135">
        <v>2002</v>
      </c>
      <c r="D78" s="135" t="s">
        <v>21</v>
      </c>
      <c r="E78" s="136">
        <v>2652741</v>
      </c>
      <c r="F78" s="123"/>
      <c r="G78" s="44">
        <f>IF(F78="",0,VLOOKUP(F78,'points ind'!$A$2:$B$52,2,FALSE))</f>
        <v>0</v>
      </c>
      <c r="H78" s="49">
        <f>IF(F78="",0,VLOOKUP(F78,'points clubs'!$A$2:$B$51,2,FALSE))</f>
        <v>0</v>
      </c>
      <c r="I78" s="55"/>
      <c r="J78" s="56">
        <f>IF(I78="",0,VLOOKUP(I78,'points ind'!$A$2:$B$52,2,FALSE))</f>
        <v>0</v>
      </c>
      <c r="K78" s="57">
        <f>IF(I78="",0,VLOOKUP(I78,'points clubs'!$A$2:$B$51,2,FALSE))</f>
        <v>0</v>
      </c>
      <c r="L78" s="43"/>
      <c r="M78" s="25">
        <f>IF(L78="",0,VLOOKUP(L78,'points ind'!$A$2:$B$71,2,FALSE))</f>
        <v>0</v>
      </c>
      <c r="N78" s="48">
        <f>IF(L78="",0,VLOOKUP(L78,'points clubs'!$A$2:$B$71,2,FALSE))</f>
        <v>0</v>
      </c>
      <c r="O78" s="43"/>
      <c r="P78" s="25">
        <f>IF(O78="",0,VLOOKUP(O78,'points ind'!$A$2:$B$71,2,FALSE))</f>
        <v>0</v>
      </c>
      <c r="Q78" s="48">
        <f>IF(O78="",0,VLOOKUP(O78,'points clubs'!$A$2:$B$71,2,FALSE))</f>
        <v>0</v>
      </c>
      <c r="R78" s="43">
        <v>56</v>
      </c>
      <c r="S78" s="25">
        <f>IF(R78="",0,VLOOKUP(R78,'points ind'!$A$2:$B$71,2,FALSE))</f>
        <v>0</v>
      </c>
      <c r="T78" s="48">
        <f>IF(R78="",0,VLOOKUP(R78,'points clubs'!$A$2:$B$71,2,FALSE))</f>
        <v>0</v>
      </c>
      <c r="U78" s="237"/>
      <c r="V78" s="25">
        <f>IF(U78="",0,VLOOKUP(U78,'points ind'!$A$2:$B$71,2,FALSE))</f>
        <v>0</v>
      </c>
      <c r="W78" s="48">
        <f>IF(U78="",0,VLOOKUP(U78,'points clubs'!$A$2:$B$71,2,FALSE))</f>
        <v>0</v>
      </c>
      <c r="X78" s="149"/>
      <c r="Y78" s="25">
        <f>IF(X78="",0,VLOOKUP(X78,'points ind'!$A$2:$B$71,2,FALSE))</f>
        <v>0</v>
      </c>
      <c r="Z78" s="48">
        <f>IF(X78="",0,VLOOKUP(X78,'points clubs'!$A$2:$B$71,2,FALSE))</f>
        <v>0</v>
      </c>
      <c r="AA78" s="43"/>
      <c r="AB78" s="25">
        <f>IF(AA78="",0,VLOOKUP(AA78,'points ind'!$A$2:$B$71,2,FALSE))</f>
        <v>0</v>
      </c>
      <c r="AC78" s="48">
        <f>IF(AA78="",0,VLOOKUP(AA78,'points clubs'!$A$2:$B$71,2,FALSE))</f>
        <v>0</v>
      </c>
      <c r="AD78" s="149"/>
      <c r="AE78" s="25">
        <f>IF(AD78="",0,VLOOKUP(AD78,'points ind'!$A$2:$B$71,2,FALSE))</f>
        <v>0</v>
      </c>
      <c r="AF78" s="48">
        <f>IF(AD78="",0,VLOOKUP(AD78,'points clubs'!$A$2:$B$71,2,FALSE))</f>
        <v>0</v>
      </c>
      <c r="AG78" s="149"/>
      <c r="AH78" s="25">
        <f>IF(AG78="",0,VLOOKUP(AG78,'points ind'!$A$2:$B$71,2,FALSE))</f>
        <v>0</v>
      </c>
      <c r="AI78" s="48">
        <f>IF(AG78="",0,VLOOKUP(AG78,'points clubs'!$A$2:$B$71,2,FALSE))</f>
        <v>0</v>
      </c>
      <c r="AJ78" s="33">
        <f>G78+J78+L78+N78+P78+R78+T78+V78+Z78</f>
        <v>56</v>
      </c>
      <c r="AK78" s="71">
        <f>RANK(AJ78,$AJ$10:$AJ$80,0)</f>
        <v>50</v>
      </c>
      <c r="AL78" s="257">
        <f>IF(AG78&gt;0,(LARGE((G78,M78,P78,S78,V78,Y78,AB78,AE78),1)+LARGE((G78,M78,P78,S78,V78,Y78,AB78,AE78),2)+LARGE((G78,M78,P78,S78,V78,Y78,AB78,AE78),3)+LARGE((G78,M78,P78,S78,V78,Y78,AB78,AE78),4)+AH78),(LARGE((G78,M78,P78,S78,V78,Y78,AB78,AE78),1)+LARGE((G78,M78,P78,S78,V78,Y78,AB78,AE78),2)+LARGE((G78,M78,P78,S78,V78,Y78,AB78,AE78),3)+LARGE((G78,M78,P78,S78,V78,Y78,AB78,AE78),4)+LARGE((G78,M78,P78,S78,V78,Y78,AB78,AE78),5)))</f>
        <v>0</v>
      </c>
      <c r="AM78" s="258">
        <f t="shared" si="44"/>
        <v>58</v>
      </c>
      <c r="AN78" s="64">
        <f t="shared" si="45"/>
        <v>0</v>
      </c>
      <c r="AO78" s="31">
        <f t="shared" si="46"/>
        <v>0</v>
      </c>
      <c r="AP78" s="31">
        <f t="shared" si="47"/>
        <v>0</v>
      </c>
      <c r="AQ78" s="31">
        <f t="shared" si="48"/>
        <v>0</v>
      </c>
      <c r="AR78" s="31">
        <f t="shared" si="49"/>
        <v>0</v>
      </c>
      <c r="AS78" s="31">
        <f t="shared" si="50"/>
        <v>0</v>
      </c>
      <c r="AT78" s="31">
        <f t="shared" si="51"/>
        <v>0</v>
      </c>
      <c r="AU78" s="31">
        <f t="shared" si="52"/>
        <v>0</v>
      </c>
      <c r="AV78" s="31">
        <f t="shared" si="53"/>
        <v>0</v>
      </c>
      <c r="AW78" s="31">
        <f t="shared" si="54"/>
        <v>0</v>
      </c>
      <c r="AX78" s="31">
        <f t="shared" si="55"/>
        <v>0</v>
      </c>
      <c r="AY78" s="31">
        <f t="shared" si="56"/>
        <v>0</v>
      </c>
      <c r="AZ78" s="31">
        <f t="shared" si="57"/>
        <v>0</v>
      </c>
      <c r="BA78" s="31">
        <f t="shared" si="58"/>
        <v>0</v>
      </c>
      <c r="BB78" s="32">
        <f t="shared" si="59"/>
        <v>0</v>
      </c>
      <c r="BC78" s="226">
        <f t="shared" si="60"/>
        <v>0</v>
      </c>
    </row>
    <row r="79" spans="1:55" ht="15.75" thickBot="1" x14ac:dyDescent="0.3">
      <c r="A79" s="21">
        <f t="shared" si="43"/>
        <v>58</v>
      </c>
      <c r="B79" s="121" t="s">
        <v>220</v>
      </c>
      <c r="C79" s="113">
        <v>2002</v>
      </c>
      <c r="D79" s="113" t="s">
        <v>12</v>
      </c>
      <c r="E79" s="114">
        <v>2658018</v>
      </c>
      <c r="F79" s="123"/>
      <c r="G79" s="44">
        <f>IF(F79="",0,VLOOKUP(F79,'points ind'!$A$2:$B$52,2,FALSE))</f>
        <v>0</v>
      </c>
      <c r="H79" s="49">
        <f>IF(F79="",0,VLOOKUP(F79,'points clubs'!$A$2:$B$51,2,FALSE))</f>
        <v>0</v>
      </c>
      <c r="I79" s="55"/>
      <c r="J79" s="56">
        <f>IF(I79="",0,VLOOKUP(I79,'points ind'!$A$2:$B$52,2,FALSE))</f>
        <v>0</v>
      </c>
      <c r="K79" s="57">
        <f>IF(I79="",0,VLOOKUP(I79,'points clubs'!$A$2:$B$51,2,FALSE))</f>
        <v>0</v>
      </c>
      <c r="L79" s="43"/>
      <c r="M79" s="25">
        <f>IF(L79="",0,VLOOKUP(L79,'points ind'!$A$2:$B$71,2,FALSE))</f>
        <v>0</v>
      </c>
      <c r="N79" s="48">
        <f>IF(L79="",0,VLOOKUP(L79,'points clubs'!$A$2:$B$71,2,FALSE))</f>
        <v>0</v>
      </c>
      <c r="O79" s="43">
        <v>52</v>
      </c>
      <c r="P79" s="25">
        <f>IF(O79="",0,VLOOKUP(O79,'points ind'!$A$2:$B$71,2,FALSE))</f>
        <v>0</v>
      </c>
      <c r="Q79" s="48">
        <f>IF(O79="",0,VLOOKUP(O79,'points clubs'!$A$2:$B$71,2,FALSE))</f>
        <v>0</v>
      </c>
      <c r="R79" s="43">
        <v>55</v>
      </c>
      <c r="S79" s="25">
        <f>IF(R79="",0,VLOOKUP(R79,'points ind'!$A$2:$B$71,2,FALSE))</f>
        <v>0</v>
      </c>
      <c r="T79" s="48">
        <f>IF(R79="",0,VLOOKUP(R79,'points clubs'!$A$2:$B$71,2,FALSE))</f>
        <v>0</v>
      </c>
      <c r="U79" s="43">
        <v>47</v>
      </c>
      <c r="V79" s="25">
        <f>IF(U79="",0,VLOOKUP(U79,'points ind'!$A$2:$B$71,2,FALSE))</f>
        <v>0</v>
      </c>
      <c r="W79" s="48">
        <f>IF(U79="",0,VLOOKUP(U79,'points clubs'!$A$2:$B$71,2,FALSE))</f>
        <v>0</v>
      </c>
      <c r="X79" s="43">
        <v>45</v>
      </c>
      <c r="Y79" s="25">
        <f>IF(X79="",0,VLOOKUP(X79,'points ind'!$A$2:$B$71,2,FALSE))</f>
        <v>0</v>
      </c>
      <c r="Z79" s="48">
        <f>IF(X79="",0,VLOOKUP(X79,'points clubs'!$A$2:$B$71,2,FALSE))</f>
        <v>0</v>
      </c>
      <c r="AA79" s="43"/>
      <c r="AB79" s="25">
        <f>IF(AA79="",0,VLOOKUP(AA79,'points ind'!$A$2:$B$71,2,FALSE))</f>
        <v>0</v>
      </c>
      <c r="AC79" s="48">
        <f>IF(AA79="",0,VLOOKUP(AA79,'points clubs'!$A$2:$B$71,2,FALSE))</f>
        <v>0</v>
      </c>
      <c r="AD79" s="43">
        <v>39</v>
      </c>
      <c r="AE79" s="25">
        <f>IF(AD79="",0,VLOOKUP(AD79,'points ind'!$A$2:$B$71,2,FALSE))</f>
        <v>0</v>
      </c>
      <c r="AF79" s="48">
        <f>IF(AD79="",0,VLOOKUP(AD79,'points clubs'!$A$2:$B$71,2,FALSE))</f>
        <v>0</v>
      </c>
      <c r="AG79" s="43">
        <v>44</v>
      </c>
      <c r="AH79" s="25">
        <f>IF(AG79="",0,VLOOKUP(AG79,'points ind'!$A$2:$B$71,2,FALSE))</f>
        <v>0</v>
      </c>
      <c r="AI79" s="48">
        <f>IF(AG79="",0,VLOOKUP(AG79,'points clubs'!$A$2:$B$71,2,FALSE))</f>
        <v>0</v>
      </c>
      <c r="AJ79" s="33">
        <f>G79+J79+L79+N79+P79+R79+T79+V79+Z79</f>
        <v>55</v>
      </c>
      <c r="AK79" s="71">
        <f>RANK(AJ79,$AJ$10:$AJ$80,0)</f>
        <v>51</v>
      </c>
      <c r="AL79" s="257">
        <f>IF(AG79&gt;0,(LARGE((G79,M79,P79,S79,V79,Y79,AB79,AE79),1)+LARGE((G79,M79,P79,S79,V79,Y79,AB79,AE79),2)+LARGE((G79,M79,P79,S79,V79,Y79,AB79,AE79),3)+LARGE((G79,M79,P79,S79,V79,Y79,AB79,AE79),4)+AH79),(LARGE((G79,M79,P79,S79,V79,Y79,AB79,AE79),1)+LARGE((G79,M79,P79,S79,V79,Y79,AB79,AE79),2)+LARGE((G79,M79,P79,S79,V79,Y79,AB79,AE79),3)+LARGE((G79,M79,P79,S79,V79,Y79,AB79,AE79),4)+LARGE((G79,M79,P79,S79,V79,Y79,AB79,AE79),5)))</f>
        <v>0</v>
      </c>
      <c r="AM79" s="258">
        <f t="shared" si="44"/>
        <v>58</v>
      </c>
      <c r="AN79" s="64">
        <f t="shared" si="45"/>
        <v>0</v>
      </c>
      <c r="AO79" s="31">
        <f t="shared" si="46"/>
        <v>0</v>
      </c>
      <c r="AP79" s="31">
        <f t="shared" si="47"/>
        <v>0</v>
      </c>
      <c r="AQ79" s="31">
        <f t="shared" si="48"/>
        <v>0</v>
      </c>
      <c r="AR79" s="31">
        <f t="shared" si="49"/>
        <v>0</v>
      </c>
      <c r="AS79" s="31">
        <f t="shared" si="50"/>
        <v>0</v>
      </c>
      <c r="AT79" s="31">
        <f t="shared" si="51"/>
        <v>0</v>
      </c>
      <c r="AU79" s="31">
        <f t="shared" si="52"/>
        <v>0</v>
      </c>
      <c r="AV79" s="31">
        <f t="shared" si="53"/>
        <v>0</v>
      </c>
      <c r="AW79" s="31">
        <f t="shared" si="54"/>
        <v>0</v>
      </c>
      <c r="AX79" s="31">
        <f t="shared" si="55"/>
        <v>0</v>
      </c>
      <c r="AY79" s="31">
        <f t="shared" si="56"/>
        <v>0</v>
      </c>
      <c r="AZ79" s="31">
        <f t="shared" si="57"/>
        <v>0</v>
      </c>
      <c r="BA79" s="31">
        <f t="shared" si="58"/>
        <v>0</v>
      </c>
      <c r="BB79" s="32">
        <f t="shared" si="59"/>
        <v>0</v>
      </c>
      <c r="BC79" s="226">
        <f t="shared" si="60"/>
        <v>0</v>
      </c>
    </row>
    <row r="80" spans="1:55" ht="15.75" thickBot="1" x14ac:dyDescent="0.3">
      <c r="A80" s="21">
        <f t="shared" si="43"/>
        <v>58</v>
      </c>
      <c r="B80" s="218" t="s">
        <v>469</v>
      </c>
      <c r="C80" s="135">
        <v>2002</v>
      </c>
      <c r="D80" s="135" t="s">
        <v>21</v>
      </c>
      <c r="E80" s="136">
        <v>2667383</v>
      </c>
      <c r="F80" s="123"/>
      <c r="G80" s="44">
        <f>IF(F80="",0,VLOOKUP(F80,'points ind'!$A$2:$B$52,2,FALSE))</f>
        <v>0</v>
      </c>
      <c r="H80" s="49">
        <f>IF(F80="",0,VLOOKUP(F80,'points clubs'!$A$2:$B$51,2,FALSE))</f>
        <v>0</v>
      </c>
      <c r="I80" s="55"/>
      <c r="J80" s="56">
        <f>IF(I80="",0,VLOOKUP(I80,'points ind'!$A$2:$B$52,2,FALSE))</f>
        <v>0</v>
      </c>
      <c r="K80" s="57">
        <f>IF(I80="",0,VLOOKUP(I80,'points clubs'!$A$2:$B$51,2,FALSE))</f>
        <v>0</v>
      </c>
      <c r="L80" s="43"/>
      <c r="M80" s="44">
        <f>IF(L80="",0,VLOOKUP(L80,'points ind'!$A$2:$B$71,2,FALSE))</f>
        <v>0</v>
      </c>
      <c r="N80" s="48">
        <f>IF(L80="",0,VLOOKUP(L80,'points clubs'!$A$2:$B$71,2,FALSE))</f>
        <v>0</v>
      </c>
      <c r="O80" s="43"/>
      <c r="P80" s="25">
        <f>IF(O80="",0,VLOOKUP(O80,'points ind'!$A$2:$B$71,2,FALSE))</f>
        <v>0</v>
      </c>
      <c r="Q80" s="48">
        <f>IF(O80="",0,VLOOKUP(O80,'points clubs'!$A$2:$B$71,2,FALSE))</f>
        <v>0</v>
      </c>
      <c r="R80" s="43">
        <v>36</v>
      </c>
      <c r="S80" s="25">
        <f>IF(R80="",0,VLOOKUP(R80,'points ind'!$A$2:$B$71,2,FALSE))</f>
        <v>0</v>
      </c>
      <c r="T80" s="48">
        <f>IF(R80="",0,VLOOKUP(R80,'points clubs'!$A$2:$B$71,2,FALSE))</f>
        <v>0</v>
      </c>
      <c r="U80" s="43">
        <v>41</v>
      </c>
      <c r="V80" s="25">
        <f>IF(U80="",0,VLOOKUP(U80,'points ind'!$A$2:$B$71,2,FALSE))</f>
        <v>0</v>
      </c>
      <c r="W80" s="48">
        <f>IF(U80="",0,VLOOKUP(U80,'points clubs'!$A$2:$B$71,2,FALSE))</f>
        <v>0</v>
      </c>
      <c r="X80" s="43"/>
      <c r="Y80" s="25">
        <f>IF(X80="",0,VLOOKUP(X80,'points ind'!$A$2:$B$71,2,FALSE))</f>
        <v>0</v>
      </c>
      <c r="Z80" s="48">
        <f>IF(X80="",0,VLOOKUP(X80,'points clubs'!$A$2:$B$71,2,FALSE))</f>
        <v>0</v>
      </c>
      <c r="AA80" s="43"/>
      <c r="AB80" s="25">
        <f>IF(AA80="",0,VLOOKUP(AA80,'points ind'!$A$2:$B$71,2,FALSE))</f>
        <v>0</v>
      </c>
      <c r="AC80" s="48">
        <f>IF(AA80="",0,VLOOKUP(AA80,'points clubs'!$A$2:$B$71,2,FALSE))</f>
        <v>0</v>
      </c>
      <c r="AD80" s="43"/>
      <c r="AE80" s="25">
        <f>IF(AD80="",0,VLOOKUP(AD80,'points ind'!$A$2:$B$71,2,FALSE))</f>
        <v>0</v>
      </c>
      <c r="AF80" s="48">
        <f>IF(AD80="",0,VLOOKUP(AD80,'points clubs'!$A$2:$B$71,2,FALSE))</f>
        <v>0</v>
      </c>
      <c r="AG80" s="43"/>
      <c r="AH80" s="25">
        <f>IF(AG80="",0,VLOOKUP(AG80,'points ind'!$A$2:$B$71,2,FALSE))</f>
        <v>0</v>
      </c>
      <c r="AI80" s="48">
        <f>IF(AG80="",0,VLOOKUP(AG80,'points clubs'!$A$2:$B$71,2,FALSE))</f>
        <v>0</v>
      </c>
      <c r="AJ80" s="33">
        <f>G80+J80+L80+N80+P80+R80+T80+V80+Z80</f>
        <v>36</v>
      </c>
      <c r="AK80" s="71">
        <f>RANK(AJ80,$AJ$10:$AJ$80,0)</f>
        <v>56</v>
      </c>
      <c r="AL80" s="257">
        <f>IF(AG80&gt;0,(LARGE((G80,M80,P80,S80,V80,Y80,AB80,AE80),1)+LARGE((G80,M80,P80,S80,V80,Y80,AB80,AE80),2)+LARGE((G80,M80,P80,S80,V80,Y80,AB80,AE80),3)+LARGE((G80,M80,P80,S80,V80,Y80,AB80,AE80),4)+AH80),(LARGE((G80,M80,P80,S80,V80,Y80,AB80,AE80),1)+LARGE((G80,M80,P80,S80,V80,Y80,AB80,AE80),2)+LARGE((G80,M80,P80,S80,V80,Y80,AB80,AE80),3)+LARGE((G80,M80,P80,S80,V80,Y80,AB80,AE80),4)+LARGE((G80,M80,P80,S80,V80,Y80,AB80,AE80),5)))</f>
        <v>0</v>
      </c>
      <c r="AM80" s="258">
        <f t="shared" si="44"/>
        <v>58</v>
      </c>
      <c r="AN80" s="64">
        <f t="shared" si="45"/>
        <v>0</v>
      </c>
      <c r="AO80" s="31">
        <f t="shared" si="46"/>
        <v>0</v>
      </c>
      <c r="AP80" s="31">
        <f t="shared" si="47"/>
        <v>0</v>
      </c>
      <c r="AQ80" s="31">
        <f t="shared" si="48"/>
        <v>0</v>
      </c>
      <c r="AR80" s="31">
        <f t="shared" si="49"/>
        <v>0</v>
      </c>
      <c r="AS80" s="31">
        <f t="shared" si="50"/>
        <v>0</v>
      </c>
      <c r="AT80" s="31">
        <f t="shared" si="51"/>
        <v>0</v>
      </c>
      <c r="AU80" s="31">
        <f t="shared" si="52"/>
        <v>0</v>
      </c>
      <c r="AV80" s="31">
        <f t="shared" si="53"/>
        <v>0</v>
      </c>
      <c r="AW80" s="31">
        <f t="shared" si="54"/>
        <v>0</v>
      </c>
      <c r="AX80" s="31">
        <f t="shared" si="55"/>
        <v>0</v>
      </c>
      <c r="AY80" s="31">
        <f t="shared" si="56"/>
        <v>0</v>
      </c>
      <c r="AZ80" s="31">
        <f t="shared" si="57"/>
        <v>0</v>
      </c>
      <c r="BA80" s="31">
        <f t="shared" si="58"/>
        <v>0</v>
      </c>
      <c r="BB80" s="32">
        <f t="shared" si="59"/>
        <v>0</v>
      </c>
      <c r="BC80" s="226">
        <f t="shared" si="60"/>
        <v>0</v>
      </c>
    </row>
  </sheetData>
  <sortState ref="A10:AM80">
    <sortCondition ref="A10"/>
  </sortState>
  <mergeCells count="18">
    <mergeCell ref="A5:AK5"/>
    <mergeCell ref="A6:AK6"/>
    <mergeCell ref="B8:B9"/>
    <mergeCell ref="C8:C9"/>
    <mergeCell ref="D8:D9"/>
    <mergeCell ref="E8:E9"/>
    <mergeCell ref="F8:H8"/>
    <mergeCell ref="I8:K8"/>
    <mergeCell ref="L8:N8"/>
    <mergeCell ref="O8:Q8"/>
    <mergeCell ref="R8:T8"/>
    <mergeCell ref="U8:W8"/>
    <mergeCell ref="X8:Z8"/>
    <mergeCell ref="AG8:AI8"/>
    <mergeCell ref="AD8:AF8"/>
    <mergeCell ref="AA8:AC8"/>
    <mergeCell ref="AL8:AM8"/>
    <mergeCell ref="AJ8:AK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points ind</vt:lpstr>
      <vt:lpstr>points clubs</vt:lpstr>
      <vt:lpstr>U12 F</vt:lpstr>
      <vt:lpstr>U14 F</vt:lpstr>
      <vt:lpstr>U16 F</vt:lpstr>
      <vt:lpstr>U18 F (3)</vt:lpstr>
      <vt:lpstr>U20+Sén F</vt:lpstr>
      <vt:lpstr>U12 G</vt:lpstr>
      <vt:lpstr>U14 G</vt:lpstr>
      <vt:lpstr>U16 G</vt:lpstr>
      <vt:lpstr>U18 G</vt:lpstr>
      <vt:lpstr>U20 G</vt:lpstr>
      <vt:lpstr>Sén G</vt:lpstr>
      <vt:lpstr>clt clubs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DOMALI73</dc:creator>
  <cp:lastModifiedBy>Munier Aline</cp:lastModifiedBy>
  <dcterms:created xsi:type="dcterms:W3CDTF">2014-12-26T15:40:22Z</dcterms:created>
  <dcterms:modified xsi:type="dcterms:W3CDTF">2015-04-09T13:10:33Z</dcterms:modified>
</cp:coreProperties>
</file>